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_sgn01\Desktop\oficios de almacen y transportacion\INVENTARIO\"/>
    </mc:Choice>
  </mc:AlternateContent>
  <bookViews>
    <workbookView xWindow="-120" yWindow="-120" windowWidth="20730" windowHeight="11310"/>
  </bookViews>
  <sheets>
    <sheet name="enero-marzo 2021" sheetId="2" r:id="rId1"/>
    <sheet name="Hoja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" i="2" l="1"/>
  <c r="B89" i="2" s="1"/>
  <c r="K108" i="2" l="1"/>
  <c r="M108" i="2" s="1"/>
  <c r="N108" i="2" l="1"/>
  <c r="O108" i="2" s="1"/>
  <c r="K21" i="2"/>
  <c r="K221" i="2" l="1"/>
  <c r="M221" i="2" s="1"/>
  <c r="K222" i="2"/>
  <c r="N221" i="2" l="1"/>
  <c r="O221" i="2" s="1"/>
  <c r="K233" i="2"/>
  <c r="M233" i="2" s="1"/>
  <c r="N233" i="2" l="1"/>
  <c r="O233" i="2" s="1"/>
  <c r="J69" i="3"/>
  <c r="L69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62" i="3"/>
  <c r="L62" i="3" s="1"/>
  <c r="J61" i="3"/>
  <c r="L61" i="3" s="1"/>
  <c r="J60" i="3"/>
  <c r="L60" i="3" s="1"/>
  <c r="J59" i="3"/>
  <c r="L59" i="3" s="1"/>
  <c r="J58" i="3"/>
  <c r="L58" i="3" s="1"/>
  <c r="J57" i="3"/>
  <c r="L57" i="3" s="1"/>
  <c r="J56" i="3"/>
  <c r="L56" i="3" s="1"/>
  <c r="J55" i="3"/>
  <c r="L55" i="3" s="1"/>
  <c r="J54" i="3"/>
  <c r="L54" i="3" s="1"/>
  <c r="J53" i="3"/>
  <c r="L53" i="3" s="1"/>
  <c r="J52" i="3"/>
  <c r="L52" i="3" s="1"/>
  <c r="M58" i="3" l="1"/>
  <c r="N58" i="3" s="1"/>
  <c r="M55" i="3"/>
  <c r="N55" i="3" s="1"/>
  <c r="M60" i="3"/>
  <c r="N60" i="3" s="1"/>
  <c r="M54" i="3"/>
  <c r="N54" i="3" s="1"/>
  <c r="M62" i="3"/>
  <c r="N62" i="3" s="1"/>
  <c r="M66" i="3"/>
  <c r="N66" i="3" s="1"/>
  <c r="M59" i="3"/>
  <c r="N59" i="3" s="1"/>
  <c r="M63" i="3"/>
  <c r="N63" i="3" s="1"/>
  <c r="M67" i="3"/>
  <c r="N67" i="3" s="1"/>
  <c r="M52" i="3"/>
  <c r="N52" i="3" s="1"/>
  <c r="M56" i="3"/>
  <c r="N56" i="3" s="1"/>
  <c r="M64" i="3"/>
  <c r="N64" i="3" s="1"/>
  <c r="M68" i="3"/>
  <c r="N68" i="3" s="1"/>
  <c r="M53" i="3"/>
  <c r="N53" i="3" s="1"/>
  <c r="M57" i="3"/>
  <c r="N57" i="3" s="1"/>
  <c r="M61" i="3"/>
  <c r="N61" i="3" s="1"/>
  <c r="M65" i="3"/>
  <c r="N65" i="3" s="1"/>
  <c r="M69" i="3"/>
  <c r="N69" i="3" s="1"/>
  <c r="K135" i="2"/>
  <c r="K134" i="2"/>
  <c r="K133" i="2"/>
  <c r="K132" i="2"/>
  <c r="K130" i="2"/>
  <c r="K129" i="2"/>
  <c r="K128" i="2"/>
  <c r="K127" i="2"/>
  <c r="K208" i="2"/>
  <c r="M208" i="2" s="1"/>
  <c r="K207" i="2"/>
  <c r="M207" i="2" s="1"/>
  <c r="K206" i="2"/>
  <c r="M206" i="2" s="1"/>
  <c r="K205" i="2"/>
  <c r="M205" i="2" s="1"/>
  <c r="K203" i="2"/>
  <c r="M203" i="2" s="1"/>
  <c r="K202" i="2"/>
  <c r="M202" i="2" s="1"/>
  <c r="K201" i="2"/>
  <c r="M201" i="2" s="1"/>
  <c r="K200" i="2"/>
  <c r="M200" i="2" s="1"/>
  <c r="K198" i="2"/>
  <c r="M198" i="2" s="1"/>
  <c r="K197" i="2"/>
  <c r="M197" i="2" s="1"/>
  <c r="K196" i="2"/>
  <c r="M196" i="2" s="1"/>
  <c r="K195" i="2"/>
  <c r="M195" i="2" s="1"/>
  <c r="K193" i="2"/>
  <c r="M193" i="2" s="1"/>
  <c r="K192" i="2"/>
  <c r="M192" i="2" s="1"/>
  <c r="K190" i="2"/>
  <c r="M190" i="2" s="1"/>
  <c r="K189" i="2"/>
  <c r="M189" i="2" s="1"/>
  <c r="K187" i="2"/>
  <c r="M187" i="2" s="1"/>
  <c r="K186" i="2"/>
  <c r="M186" i="2" s="1"/>
  <c r="K184" i="2"/>
  <c r="M184" i="2" s="1"/>
  <c r="K183" i="2"/>
  <c r="M183" i="2" s="1"/>
  <c r="K182" i="2"/>
  <c r="M182" i="2" s="1"/>
  <c r="K181" i="2"/>
  <c r="M181" i="2" s="1"/>
  <c r="K179" i="2"/>
  <c r="M179" i="2" s="1"/>
  <c r="K178" i="2"/>
  <c r="M178" i="2" s="1"/>
  <c r="K177" i="2"/>
  <c r="M177" i="2" s="1"/>
  <c r="K176" i="2"/>
  <c r="M176" i="2" s="1"/>
  <c r="K174" i="2"/>
  <c r="M174" i="2" s="1"/>
  <c r="K173" i="2"/>
  <c r="M173" i="2" s="1"/>
  <c r="K172" i="2"/>
  <c r="M172" i="2" s="1"/>
  <c r="K171" i="2"/>
  <c r="M171" i="2" s="1"/>
  <c r="K169" i="2"/>
  <c r="M169" i="2" s="1"/>
  <c r="K168" i="2"/>
  <c r="M168" i="2" s="1"/>
  <c r="N168" i="2" s="1"/>
  <c r="O168" i="2" s="1"/>
  <c r="K167" i="2"/>
  <c r="M167" i="2" s="1"/>
  <c r="N167" i="2" s="1"/>
  <c r="O167" i="2" s="1"/>
  <c r="K166" i="2"/>
  <c r="M166" i="2" s="1"/>
  <c r="K164" i="2"/>
  <c r="M164" i="2" s="1"/>
  <c r="K162" i="2"/>
  <c r="M162" i="2" s="1"/>
  <c r="N162" i="2" l="1"/>
  <c r="O162" i="2" s="1"/>
  <c r="N207" i="2"/>
  <c r="O207" i="2" s="1"/>
  <c r="N205" i="2"/>
  <c r="O205" i="2" s="1"/>
  <c r="N206" i="2"/>
  <c r="O206" i="2" s="1"/>
  <c r="N208" i="2"/>
  <c r="O208" i="2" s="1"/>
  <c r="N203" i="2"/>
  <c r="O203" i="2" s="1"/>
  <c r="N200" i="2"/>
  <c r="O200" i="2" s="1"/>
  <c r="N201" i="2"/>
  <c r="O201" i="2" s="1"/>
  <c r="N202" i="2"/>
  <c r="O202" i="2" s="1"/>
  <c r="N195" i="2"/>
  <c r="O195" i="2" s="1"/>
  <c r="N197" i="2"/>
  <c r="O197" i="2" s="1"/>
  <c r="N196" i="2"/>
  <c r="O196" i="2" s="1"/>
  <c r="N198" i="2"/>
  <c r="O198" i="2" s="1"/>
  <c r="N192" i="2"/>
  <c r="O192" i="2" s="1"/>
  <c r="N193" i="2"/>
  <c r="O193" i="2" s="1"/>
  <c r="N190" i="2"/>
  <c r="O190" i="2" s="1"/>
  <c r="N189" i="2"/>
  <c r="O189" i="2" s="1"/>
  <c r="N186" i="2"/>
  <c r="O186" i="2" s="1"/>
  <c r="N187" i="2"/>
  <c r="O187" i="2" s="1"/>
  <c r="N181" i="2"/>
  <c r="O181" i="2" s="1"/>
  <c r="N182" i="2"/>
  <c r="O182" i="2" s="1"/>
  <c r="N183" i="2"/>
  <c r="O183" i="2" s="1"/>
  <c r="N184" i="2"/>
  <c r="O184" i="2" s="1"/>
  <c r="N177" i="2"/>
  <c r="O177" i="2" s="1"/>
  <c r="N178" i="2"/>
  <c r="O178" i="2" s="1"/>
  <c r="N176" i="2"/>
  <c r="O176" i="2" s="1"/>
  <c r="N179" i="2"/>
  <c r="O179" i="2" s="1"/>
  <c r="N173" i="2"/>
  <c r="O173" i="2" s="1"/>
  <c r="N171" i="2"/>
  <c r="O171" i="2" s="1"/>
  <c r="N172" i="2"/>
  <c r="O172" i="2" s="1"/>
  <c r="N174" i="2"/>
  <c r="O174" i="2" s="1"/>
  <c r="N166" i="2"/>
  <c r="O166" i="2" s="1"/>
  <c r="N169" i="2"/>
  <c r="O169" i="2" s="1"/>
  <c r="N164" i="2"/>
  <c r="O164" i="2" s="1"/>
  <c r="K160" i="2"/>
  <c r="M160" i="2" s="1"/>
  <c r="K159" i="2"/>
  <c r="M159" i="2" s="1"/>
  <c r="K158" i="2"/>
  <c r="M158" i="2" s="1"/>
  <c r="K157" i="2"/>
  <c r="M157" i="2" s="1"/>
  <c r="K155" i="2"/>
  <c r="M155" i="2" s="1"/>
  <c r="K154" i="2"/>
  <c r="M154" i="2" s="1"/>
  <c r="K153" i="2"/>
  <c r="M153" i="2" s="1"/>
  <c r="K152" i="2"/>
  <c r="M152" i="2" s="1"/>
  <c r="K150" i="2"/>
  <c r="M150" i="2" s="1"/>
  <c r="K149" i="2"/>
  <c r="M149" i="2" s="1"/>
  <c r="N149" i="2" s="1"/>
  <c r="K148" i="2"/>
  <c r="M148" i="2" s="1"/>
  <c r="N148" i="2" s="1"/>
  <c r="K147" i="2"/>
  <c r="M147" i="2" s="1"/>
  <c r="K145" i="2"/>
  <c r="M145" i="2" s="1"/>
  <c r="K144" i="2"/>
  <c r="M144" i="2" s="1"/>
  <c r="N144" i="2" s="1"/>
  <c r="K143" i="2"/>
  <c r="M143" i="2" s="1"/>
  <c r="N143" i="2" s="1"/>
  <c r="K142" i="2"/>
  <c r="M142" i="2" s="1"/>
  <c r="G142" i="2"/>
  <c r="G143" i="2" s="1"/>
  <c r="G145" i="2" s="1"/>
  <c r="G147" i="2" s="1"/>
  <c r="K140" i="2"/>
  <c r="M140" i="2" s="1"/>
  <c r="K139" i="2"/>
  <c r="M139" i="2" s="1"/>
  <c r="K138" i="2"/>
  <c r="M138" i="2" s="1"/>
  <c r="K137" i="2"/>
  <c r="M137" i="2" s="1"/>
  <c r="M135" i="2"/>
  <c r="M134" i="2"/>
  <c r="M133" i="2"/>
  <c r="M132" i="2"/>
  <c r="N132" i="2" s="1"/>
  <c r="O132" i="2" s="1"/>
  <c r="M130" i="2"/>
  <c r="M129" i="2"/>
  <c r="M128" i="2"/>
  <c r="M127" i="2"/>
  <c r="N153" i="2" l="1"/>
  <c r="O153" i="2" s="1"/>
  <c r="N152" i="2"/>
  <c r="O152" i="2" s="1"/>
  <c r="G148" i="2"/>
  <c r="G150" i="2" s="1"/>
  <c r="G152" i="2"/>
  <c r="G153" i="2" s="1"/>
  <c r="G154" i="2" s="1"/>
  <c r="G155" i="2" s="1"/>
  <c r="N158" i="2"/>
  <c r="O158" i="2" s="1"/>
  <c r="N157" i="2"/>
  <c r="O157" i="2" s="1"/>
  <c r="N159" i="2"/>
  <c r="O159" i="2" s="1"/>
  <c r="N160" i="2"/>
  <c r="O160" i="2" s="1"/>
  <c r="N155" i="2"/>
  <c r="O155" i="2" s="1"/>
  <c r="N154" i="2"/>
  <c r="O154" i="2" s="1"/>
  <c r="N147" i="2"/>
  <c r="O147" i="2" s="1"/>
  <c r="N150" i="2"/>
  <c r="O150" i="2" s="1"/>
  <c r="O148" i="2"/>
  <c r="O149" i="2"/>
  <c r="N142" i="2"/>
  <c r="O142" i="2"/>
  <c r="N145" i="2"/>
  <c r="O145" i="2" s="1"/>
  <c r="O143" i="2"/>
  <c r="O144" i="2"/>
  <c r="N138" i="2"/>
  <c r="O138" i="2" s="1"/>
  <c r="N137" i="2"/>
  <c r="O137" i="2" s="1"/>
  <c r="N139" i="2"/>
  <c r="O139" i="2" s="1"/>
  <c r="N140" i="2"/>
  <c r="O140" i="2" s="1"/>
  <c r="N135" i="2"/>
  <c r="O135" i="2" s="1"/>
  <c r="N133" i="2"/>
  <c r="O133" i="2" s="1"/>
  <c r="N134" i="2"/>
  <c r="O134" i="2" s="1"/>
  <c r="N129" i="2"/>
  <c r="O129" i="2" s="1"/>
  <c r="N127" i="2"/>
  <c r="O127" i="2" s="1"/>
  <c r="N128" i="2"/>
  <c r="O128" i="2" s="1"/>
  <c r="N130" i="2"/>
  <c r="O130" i="2" s="1"/>
  <c r="M109" i="2"/>
  <c r="N109" i="2" s="1"/>
  <c r="O109" i="2" s="1"/>
  <c r="K107" i="2"/>
  <c r="M107" i="2" s="1"/>
  <c r="G107" i="2"/>
  <c r="D107" i="2"/>
  <c r="D109" i="2" s="1"/>
  <c r="B107" i="2"/>
  <c r="B109" i="2" s="1"/>
  <c r="K113" i="2"/>
  <c r="M113" i="2" s="1"/>
  <c r="K114" i="2"/>
  <c r="M114" i="2" s="1"/>
  <c r="K122" i="2"/>
  <c r="M122" i="2" s="1"/>
  <c r="K124" i="2"/>
  <c r="M124" i="2" s="1"/>
  <c r="K120" i="2"/>
  <c r="M120" i="2" s="1"/>
  <c r="K112" i="2"/>
  <c r="M112" i="2" s="1"/>
  <c r="K115" i="2"/>
  <c r="M115" i="2" s="1"/>
  <c r="K116" i="2"/>
  <c r="M116" i="2" s="1"/>
  <c r="K117" i="2"/>
  <c r="M117" i="2" s="1"/>
  <c r="K118" i="2"/>
  <c r="M118" i="2" s="1"/>
  <c r="K119" i="2"/>
  <c r="M119" i="2" s="1"/>
  <c r="K121" i="2"/>
  <c r="M121" i="2" s="1"/>
  <c r="K123" i="2"/>
  <c r="M123" i="2" s="1"/>
  <c r="K125" i="2"/>
  <c r="M125" i="2" s="1"/>
  <c r="K111" i="2"/>
  <c r="M111" i="2" s="1"/>
  <c r="K110" i="2"/>
  <c r="M110" i="2" s="1"/>
  <c r="K106" i="2"/>
  <c r="M106" i="2" s="1"/>
  <c r="K105" i="2"/>
  <c r="M105" i="2" s="1"/>
  <c r="K104" i="2"/>
  <c r="M104" i="2" s="1"/>
  <c r="K103" i="2"/>
  <c r="M103" i="2" s="1"/>
  <c r="N107" i="2" l="1"/>
  <c r="O107" i="2" s="1"/>
  <c r="N113" i="2"/>
  <c r="O113" i="2" s="1"/>
  <c r="N114" i="2"/>
  <c r="O114" i="2" s="1"/>
  <c r="N122" i="2"/>
  <c r="O122" i="2" s="1"/>
  <c r="N124" i="2"/>
  <c r="O124" i="2" s="1"/>
  <c r="N120" i="2"/>
  <c r="O120" i="2" s="1"/>
  <c r="N112" i="2"/>
  <c r="O112" i="2" s="1"/>
  <c r="N115" i="2"/>
  <c r="O115" i="2" s="1"/>
  <c r="N116" i="2"/>
  <c r="O116" i="2" s="1"/>
  <c r="N117" i="2"/>
  <c r="O117" i="2" s="1"/>
  <c r="N118" i="2"/>
  <c r="O118" i="2" s="1"/>
  <c r="N119" i="2"/>
  <c r="O119" i="2" s="1"/>
  <c r="N121" i="2"/>
  <c r="O121" i="2" s="1"/>
  <c r="N123" i="2"/>
  <c r="O123" i="2" s="1"/>
  <c r="N125" i="2"/>
  <c r="O125" i="2" s="1"/>
  <c r="N111" i="2"/>
  <c r="O111" i="2" s="1"/>
  <c r="N110" i="2"/>
  <c r="O110" i="2" s="1"/>
  <c r="N106" i="2"/>
  <c r="O106" i="2" s="1"/>
  <c r="N105" i="2"/>
  <c r="O105" i="2" s="1"/>
  <c r="N104" i="2"/>
  <c r="O104" i="2" s="1"/>
  <c r="N103" i="2"/>
  <c r="O103" i="2" s="1"/>
  <c r="K35" i="2" l="1"/>
  <c r="K34" i="2"/>
  <c r="K33" i="2"/>
  <c r="K32" i="2"/>
  <c r="K31" i="2"/>
  <c r="K30" i="2"/>
  <c r="K29" i="2"/>
  <c r="K28" i="2"/>
  <c r="K27" i="2"/>
  <c r="K26" i="2"/>
  <c r="K24" i="2"/>
  <c r="K23" i="2"/>
  <c r="K22" i="2"/>
  <c r="K19" i="2"/>
  <c r="K18" i="2"/>
  <c r="K211" i="2"/>
  <c r="K220" i="2"/>
  <c r="K219" i="2"/>
  <c r="K218" i="2"/>
  <c r="K217" i="2"/>
  <c r="K216" i="2"/>
  <c r="K215" i="2"/>
  <c r="K214" i="2"/>
  <c r="K213" i="2"/>
  <c r="K212" i="2"/>
  <c r="K234" i="2"/>
  <c r="K232" i="2"/>
  <c r="K231" i="2"/>
  <c r="K230" i="2"/>
  <c r="K229" i="2"/>
  <c r="K228" i="2"/>
  <c r="K227" i="2"/>
  <c r="K226" i="2"/>
  <c r="K225" i="2"/>
  <c r="K224" i="2"/>
  <c r="K223" i="2"/>
  <c r="K236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17" i="2" l="1"/>
  <c r="K98" i="2" l="1"/>
  <c r="M98" i="2" s="1"/>
  <c r="K97" i="2"/>
  <c r="M97" i="2" s="1"/>
  <c r="I47" i="3"/>
  <c r="K47" i="3" s="1"/>
  <c r="L47" i="3" s="1"/>
  <c r="M47" i="3" s="1"/>
  <c r="I46" i="3"/>
  <c r="K46" i="3" s="1"/>
  <c r="L46" i="3" s="1"/>
  <c r="K45" i="3"/>
  <c r="I43" i="3"/>
  <c r="K43" i="3" s="1"/>
  <c r="L43" i="3" s="1"/>
  <c r="M43" i="3" s="1"/>
  <c r="I42" i="3"/>
  <c r="K42" i="3" s="1"/>
  <c r="I37" i="3"/>
  <c r="K37" i="3" s="1"/>
  <c r="I32" i="3"/>
  <c r="K32" i="3" s="1"/>
  <c r="I26" i="3"/>
  <c r="K26" i="3" s="1"/>
  <c r="I25" i="3"/>
  <c r="K25" i="3" s="1"/>
  <c r="L25" i="3" s="1"/>
  <c r="M25" i="3" s="1"/>
  <c r="K20" i="3"/>
  <c r="L20" i="3" s="1"/>
  <c r="M20" i="3" s="1"/>
  <c r="I41" i="3"/>
  <c r="K41" i="3" s="1"/>
  <c r="I48" i="3"/>
  <c r="K48" i="3" s="1"/>
  <c r="I45" i="3"/>
  <c r="I40" i="3"/>
  <c r="K40" i="3" s="1"/>
  <c r="I38" i="3"/>
  <c r="K38" i="3" s="1"/>
  <c r="I36" i="3"/>
  <c r="K36" i="3" s="1"/>
  <c r="I35" i="3"/>
  <c r="K35" i="3" s="1"/>
  <c r="I33" i="3"/>
  <c r="K33" i="3" s="1"/>
  <c r="I31" i="3"/>
  <c r="K31" i="3" s="1"/>
  <c r="I30" i="3"/>
  <c r="K30" i="3" s="1"/>
  <c r="F30" i="3"/>
  <c r="F31" i="3" s="1"/>
  <c r="F33" i="3" s="1"/>
  <c r="F35" i="3" s="1"/>
  <c r="I28" i="3"/>
  <c r="K28" i="3" s="1"/>
  <c r="L28" i="3" s="1"/>
  <c r="M28" i="3" s="1"/>
  <c r="I27" i="3"/>
  <c r="K27" i="3" s="1"/>
  <c r="I23" i="3"/>
  <c r="K23" i="3" s="1"/>
  <c r="L23" i="3" s="1"/>
  <c r="M23" i="3" s="1"/>
  <c r="I22" i="3"/>
  <c r="K22" i="3" s="1"/>
  <c r="L22" i="3" s="1"/>
  <c r="M22" i="3" s="1"/>
  <c r="I21" i="3"/>
  <c r="K21" i="3" s="1"/>
  <c r="K18" i="3"/>
  <c r="L18" i="3" s="1"/>
  <c r="I17" i="3"/>
  <c r="K17" i="3" s="1"/>
  <c r="I16" i="3"/>
  <c r="K16" i="3" s="1"/>
  <c r="I15" i="3"/>
  <c r="K15" i="3" s="1"/>
  <c r="B136" i="3"/>
  <c r="L45" i="3" l="1"/>
  <c r="M45" i="3" s="1"/>
  <c r="N98" i="2"/>
  <c r="O98" i="2" s="1"/>
  <c r="N97" i="2"/>
  <c r="O97" i="2" s="1"/>
  <c r="M46" i="3"/>
  <c r="L37" i="3"/>
  <c r="M37" i="3" s="1"/>
  <c r="M18" i="3"/>
  <c r="L26" i="3"/>
  <c r="M26" i="3" s="1"/>
  <c r="L27" i="3"/>
  <c r="M27" i="3" s="1"/>
  <c r="L21" i="3"/>
  <c r="M21" i="3" s="1"/>
  <c r="L16" i="3"/>
  <c r="M16" i="3" s="1"/>
  <c r="L36" i="3"/>
  <c r="M36" i="3" s="1"/>
  <c r="F36" i="3"/>
  <c r="F38" i="3" s="1"/>
  <c r="F40" i="3"/>
  <c r="F41" i="3" s="1"/>
  <c r="F42" i="3" s="1"/>
  <c r="F43" i="3" s="1"/>
  <c r="L42" i="3"/>
  <c r="M42" i="3" s="1"/>
  <c r="L30" i="3"/>
  <c r="M30" i="3" s="1"/>
  <c r="L33" i="3"/>
  <c r="M33" i="3" s="1"/>
  <c r="L48" i="3"/>
  <c r="M48" i="3"/>
  <c r="L31" i="3"/>
  <c r="M31" i="3" s="1"/>
  <c r="L41" i="3"/>
  <c r="M41" i="3" s="1"/>
  <c r="L17" i="3"/>
  <c r="M17" i="3" s="1"/>
  <c r="L15" i="3"/>
  <c r="M15" i="3" s="1"/>
  <c r="L35" i="3"/>
  <c r="M35" i="3" s="1"/>
  <c r="L40" i="3"/>
  <c r="M40" i="3" s="1"/>
  <c r="L32" i="3"/>
  <c r="M32" i="3" s="1"/>
  <c r="L38" i="3"/>
  <c r="M38" i="3" s="1"/>
  <c r="K48" i="2"/>
  <c r="G42" i="2" l="1"/>
  <c r="K58" i="2"/>
  <c r="M58" i="2" s="1"/>
  <c r="K79" i="2"/>
  <c r="N58" i="2" l="1"/>
  <c r="O58" i="2" s="1"/>
  <c r="M220" i="2"/>
  <c r="M225" i="2"/>
  <c r="M211" i="2"/>
  <c r="M212" i="2"/>
  <c r="M93" i="2"/>
  <c r="N220" i="2" l="1"/>
  <c r="O220" i="2" s="1"/>
  <c r="N225" i="2"/>
  <c r="O225" i="2" s="1"/>
  <c r="N212" i="2"/>
  <c r="O212" i="2" s="1"/>
  <c r="N211" i="2"/>
  <c r="O211" i="2" s="1"/>
  <c r="N93" i="2"/>
  <c r="O93" i="2" s="1"/>
  <c r="G17" i="2"/>
  <c r="G16" i="2"/>
  <c r="K90" i="2"/>
  <c r="M90" i="2" s="1"/>
  <c r="G30" i="2"/>
  <c r="G48" i="2"/>
  <c r="N90" i="2" l="1"/>
  <c r="O90" i="2" s="1"/>
  <c r="D63" i="2"/>
  <c r="K42" i="2"/>
  <c r="M42" i="2" s="1"/>
  <c r="N42" i="2" s="1"/>
  <c r="O42" i="2" s="1"/>
  <c r="K41" i="2"/>
  <c r="M41" i="2" s="1"/>
  <c r="N41" i="2" s="1"/>
  <c r="D41" i="2"/>
  <c r="D42" i="2" s="1"/>
  <c r="B41" i="2"/>
  <c r="B42" i="2" s="1"/>
  <c r="O41" i="2" l="1"/>
  <c r="K63" i="2"/>
  <c r="M63" i="2" s="1"/>
  <c r="N63" i="2" s="1"/>
  <c r="O63" i="2" s="1"/>
  <c r="K99" i="2"/>
  <c r="M99" i="2" s="1"/>
  <c r="K70" i="2"/>
  <c r="M70" i="2" s="1"/>
  <c r="K69" i="2"/>
  <c r="M69" i="2" s="1"/>
  <c r="K68" i="2"/>
  <c r="M68" i="2" s="1"/>
  <c r="K67" i="2"/>
  <c r="M67" i="2" s="1"/>
  <c r="K66" i="2"/>
  <c r="M66" i="2" s="1"/>
  <c r="K65" i="2"/>
  <c r="M65" i="2" s="1"/>
  <c r="N65" i="2" s="1"/>
  <c r="O65" i="2" s="1"/>
  <c r="K64" i="2"/>
  <c r="M64" i="2" s="1"/>
  <c r="N64" i="2" s="1"/>
  <c r="O64" i="2" s="1"/>
  <c r="G64" i="2"/>
  <c r="G65" i="2" s="1"/>
  <c r="G66" i="2" s="1"/>
  <c r="G70" i="2" s="1"/>
  <c r="D64" i="2"/>
  <c r="D65" i="2" s="1"/>
  <c r="B64" i="2"/>
  <c r="B65" i="2" s="1"/>
  <c r="D66" i="2" l="1"/>
  <c r="D67" i="2" s="1"/>
  <c r="D68" i="2" s="1"/>
  <c r="D69" i="2" s="1"/>
  <c r="N66" i="2"/>
  <c r="O66" i="2" s="1"/>
  <c r="N68" i="2"/>
  <c r="O68" i="2" s="1"/>
  <c r="B71" i="2"/>
  <c r="B66" i="2"/>
  <c r="B67" i="2" s="1"/>
  <c r="B68" i="2" s="1"/>
  <c r="B69" i="2" s="1"/>
  <c r="N67" i="2"/>
  <c r="O67" i="2" s="1"/>
  <c r="N69" i="2"/>
  <c r="O69" i="2" s="1"/>
  <c r="N70" i="2"/>
  <c r="O70" i="2" s="1"/>
  <c r="N99" i="2"/>
  <c r="O99" i="2" s="1"/>
  <c r="M228" i="2"/>
  <c r="N228" i="2" s="1"/>
  <c r="O228" i="2" s="1"/>
  <c r="M227" i="2"/>
  <c r="M226" i="2"/>
  <c r="M222" i="2"/>
  <c r="M219" i="2"/>
  <c r="N219" i="2" s="1"/>
  <c r="O219" i="2" s="1"/>
  <c r="D219" i="2"/>
  <c r="D222" i="2" s="1"/>
  <c r="D226" i="2" s="1"/>
  <c r="D227" i="2" s="1"/>
  <c r="D228" i="2" s="1"/>
  <c r="B219" i="2"/>
  <c r="B226" i="2" s="1"/>
  <c r="B227" i="2" s="1"/>
  <c r="B228" i="2" s="1"/>
  <c r="K91" i="2"/>
  <c r="M91" i="2" s="1"/>
  <c r="G91" i="2"/>
  <c r="D91" i="2"/>
  <c r="B91" i="2"/>
  <c r="K87" i="2"/>
  <c r="M87" i="2" s="1"/>
  <c r="N87" i="2" s="1"/>
  <c r="O87" i="2" s="1"/>
  <c r="G87" i="2"/>
  <c r="D87" i="2"/>
  <c r="D88" i="2" s="1"/>
  <c r="D89" i="2" s="1"/>
  <c r="B87" i="2"/>
  <c r="K94" i="2"/>
  <c r="M94" i="2" s="1"/>
  <c r="G94" i="2"/>
  <c r="D94" i="2"/>
  <c r="B94" i="2"/>
  <c r="K89" i="2"/>
  <c r="M89" i="2" s="1"/>
  <c r="K88" i="2"/>
  <c r="M88" i="2" s="1"/>
  <c r="N88" i="2" s="1"/>
  <c r="O88" i="2" s="1"/>
  <c r="B70" i="2" l="1"/>
  <c r="D70" i="2"/>
  <c r="N89" i="2"/>
  <c r="O89" i="2" s="1"/>
  <c r="N94" i="2"/>
  <c r="O94" i="2" s="1"/>
  <c r="N91" i="2"/>
  <c r="O91" i="2" s="1"/>
  <c r="N227" i="2"/>
  <c r="O227" i="2" s="1"/>
  <c r="N226" i="2"/>
  <c r="O226" i="2" s="1"/>
  <c r="N222" i="2"/>
  <c r="O222" i="2" s="1"/>
  <c r="K102" i="2"/>
  <c r="M102" i="2" s="1"/>
  <c r="K101" i="2"/>
  <c r="M101" i="2" s="1"/>
  <c r="K100" i="2"/>
  <c r="M100" i="2" s="1"/>
  <c r="N101" i="2" l="1"/>
  <c r="O101" i="2" s="1"/>
  <c r="N100" i="2"/>
  <c r="O100" i="2" s="1"/>
  <c r="N102" i="2"/>
  <c r="O102" i="2" s="1"/>
  <c r="M232" i="2"/>
  <c r="G232" i="2"/>
  <c r="M231" i="2"/>
  <c r="N231" i="2" s="1"/>
  <c r="O231" i="2" s="1"/>
  <c r="B232" i="2"/>
  <c r="N232" i="2" l="1"/>
  <c r="O232" i="2" s="1"/>
  <c r="K96" i="2"/>
  <c r="G96" i="2"/>
  <c r="D96" i="2"/>
  <c r="B96" i="2"/>
  <c r="M96" i="2" l="1"/>
  <c r="G100" i="2"/>
  <c r="G99" i="2"/>
  <c r="D100" i="2"/>
  <c r="D99" i="2"/>
  <c r="B100" i="2"/>
  <c r="B99" i="2"/>
  <c r="I16" i="2"/>
  <c r="K16" i="2" s="1"/>
  <c r="M18" i="2"/>
  <c r="K92" i="2"/>
  <c r="B101" i="2" l="1"/>
  <c r="B102" i="2" s="1"/>
  <c r="B103" i="2"/>
  <c r="D101" i="2"/>
  <c r="D102" i="2" s="1"/>
  <c r="D103" i="2"/>
  <c r="G101" i="2"/>
  <c r="G102" i="2" s="1"/>
  <c r="G103" i="2"/>
  <c r="N96" i="2"/>
  <c r="O96" i="2" s="1"/>
  <c r="N18" i="2"/>
  <c r="O18" i="2" s="1"/>
  <c r="K45" i="2"/>
  <c r="M45" i="2" s="1"/>
  <c r="M19" i="2"/>
  <c r="M17" i="2"/>
  <c r="K71" i="2"/>
  <c r="M71" i="2" s="1"/>
  <c r="N71" i="2" s="1"/>
  <c r="O71" i="2" s="1"/>
  <c r="K62" i="2"/>
  <c r="M62" i="2" s="1"/>
  <c r="N62" i="2" s="1"/>
  <c r="O62" i="2" s="1"/>
  <c r="K78" i="2"/>
  <c r="M78" i="2" s="1"/>
  <c r="N78" i="2" s="1"/>
  <c r="O78" i="2" s="1"/>
  <c r="K77" i="2"/>
  <c r="M77" i="2" s="1"/>
  <c r="N77" i="2" s="1"/>
  <c r="O77" i="2" s="1"/>
  <c r="K46" i="2"/>
  <c r="M46" i="2" s="1"/>
  <c r="N46" i="2" s="1"/>
  <c r="O46" i="2" s="1"/>
  <c r="K44" i="2"/>
  <c r="M44" i="2" s="1"/>
  <c r="N44" i="2" s="1"/>
  <c r="O44" i="2" s="1"/>
  <c r="K43" i="2"/>
  <c r="M43" i="2" s="1"/>
  <c r="N43" i="2" s="1"/>
  <c r="O43" i="2" s="1"/>
  <c r="K38" i="2"/>
  <c r="M38" i="2" s="1"/>
  <c r="M22" i="2"/>
  <c r="M236" i="2"/>
  <c r="P96" i="2" l="1"/>
  <c r="Q96" i="2" s="1"/>
  <c r="N45" i="2"/>
  <c r="O45" i="2" s="1"/>
  <c r="N19" i="2"/>
  <c r="O19" i="2" s="1"/>
  <c r="N17" i="2"/>
  <c r="O17" i="2" s="1"/>
  <c r="N38" i="2"/>
  <c r="O38" i="2" s="1"/>
  <c r="N22" i="2"/>
  <c r="O22" i="2" s="1"/>
  <c r="N236" i="2"/>
  <c r="O236" i="2" s="1"/>
  <c r="M230" i="2" l="1"/>
  <c r="M229" i="2"/>
  <c r="N230" i="2" l="1"/>
  <c r="O230" i="2" s="1"/>
  <c r="N229" i="2"/>
  <c r="O229" i="2" s="1"/>
  <c r="K84" i="2" l="1"/>
  <c r="M84" i="2" s="1"/>
  <c r="N84" i="2" s="1"/>
  <c r="O84" i="2" s="1"/>
  <c r="K80" i="2"/>
  <c r="M80" i="2" s="1"/>
  <c r="N80" i="2" s="1"/>
  <c r="O80" i="2" s="1"/>
  <c r="K74" i="2"/>
  <c r="M74" i="2" s="1"/>
  <c r="N74" i="2" s="1"/>
  <c r="O74" i="2" s="1"/>
  <c r="K73" i="2"/>
  <c r="M73" i="2" s="1"/>
  <c r="N73" i="2" s="1"/>
  <c r="O73" i="2" s="1"/>
  <c r="M92" i="2"/>
  <c r="N92" i="2" s="1"/>
  <c r="O92" i="2" s="1"/>
  <c r="K72" i="2"/>
  <c r="M72" i="2" s="1"/>
  <c r="N72" i="2" s="1"/>
  <c r="O72" i="2" s="1"/>
  <c r="K76" i="2"/>
  <c r="M76" i="2" s="1"/>
  <c r="N76" i="2" s="1"/>
  <c r="O76" i="2" s="1"/>
  <c r="M79" i="2"/>
  <c r="N79" i="2" s="1"/>
  <c r="M34" i="2"/>
  <c r="K75" i="2"/>
  <c r="M75" i="2" s="1"/>
  <c r="N75" i="2" s="1"/>
  <c r="K61" i="2"/>
  <c r="M61" i="2" s="1"/>
  <c r="M28" i="2"/>
  <c r="N34" i="2" l="1"/>
  <c r="O34" i="2" s="1"/>
  <c r="O75" i="2"/>
  <c r="O79" i="2"/>
  <c r="N61" i="2"/>
  <c r="O61" i="2" s="1"/>
  <c r="N28" i="2"/>
  <c r="O28" i="2" s="1"/>
  <c r="K81" i="2"/>
  <c r="M81" i="2" s="1"/>
  <c r="K82" i="2"/>
  <c r="M82" i="2" s="1"/>
  <c r="N82" i="2" l="1"/>
  <c r="O82" i="2" s="1"/>
  <c r="N81" i="2"/>
  <c r="O81" i="2" s="1"/>
  <c r="K53" i="2"/>
  <c r="M53" i="2" s="1"/>
  <c r="N53" i="2" s="1"/>
  <c r="O53" i="2" s="1"/>
  <c r="K52" i="2"/>
  <c r="M52" i="2" s="1"/>
  <c r="N52" i="2" s="1"/>
  <c r="O52" i="2" s="1"/>
  <c r="K51" i="2"/>
  <c r="M51" i="2" s="1"/>
  <c r="N51" i="2" s="1"/>
  <c r="O51" i="2" s="1"/>
  <c r="K50" i="2"/>
  <c r="M50" i="2" s="1"/>
  <c r="N50" i="2" s="1"/>
  <c r="O50" i="2" s="1"/>
  <c r="K49" i="2"/>
  <c r="M49" i="2" s="1"/>
  <c r="N49" i="2" s="1"/>
  <c r="O49" i="2" s="1"/>
  <c r="M48" i="2"/>
  <c r="N48" i="2" s="1"/>
  <c r="O48" i="2" s="1"/>
  <c r="K47" i="2"/>
  <c r="M47" i="2" s="1"/>
  <c r="N47" i="2" s="1"/>
  <c r="O47" i="2" s="1"/>
  <c r="K40" i="2"/>
  <c r="M40" i="2" s="1"/>
  <c r="N40" i="2" s="1"/>
  <c r="O40" i="2" s="1"/>
  <c r="K39" i="2"/>
  <c r="M39" i="2" s="1"/>
  <c r="N39" i="2" s="1"/>
  <c r="O39" i="2" s="1"/>
  <c r="K37" i="2"/>
  <c r="M37" i="2" s="1"/>
  <c r="N37" i="2" s="1"/>
  <c r="O37" i="2" s="1"/>
  <c r="M251" i="2" l="1"/>
  <c r="N251" i="2" l="1"/>
  <c r="O251" i="2" s="1"/>
  <c r="M33" i="2"/>
  <c r="N33" i="2" s="1"/>
  <c r="O33" i="2" s="1"/>
  <c r="M31" i="2" l="1"/>
  <c r="N31" i="2" s="1"/>
  <c r="O31" i="2" s="1"/>
  <c r="M32" i="2"/>
  <c r="N32" i="2" s="1"/>
  <c r="O32" i="2" s="1"/>
  <c r="M27" i="2"/>
  <c r="N27" i="2" s="1"/>
  <c r="O27" i="2" s="1"/>
  <c r="M29" i="2"/>
  <c r="N29" i="2" s="1"/>
  <c r="O29" i="2" s="1"/>
  <c r="K59" i="2"/>
  <c r="M59" i="2" s="1"/>
  <c r="N59" i="2" s="1"/>
  <c r="O59" i="2" s="1"/>
  <c r="M30" i="2"/>
  <c r="N30" i="2" s="1"/>
  <c r="O30" i="2" s="1"/>
  <c r="K237" i="2" l="1"/>
  <c r="M237" i="2" s="1"/>
  <c r="K235" i="2"/>
  <c r="M235" i="2" s="1"/>
  <c r="M234" i="2"/>
  <c r="M218" i="2"/>
  <c r="N218" i="2" s="1"/>
  <c r="O218" i="2" s="1"/>
  <c r="M217" i="2"/>
  <c r="M216" i="2"/>
  <c r="M215" i="2"/>
  <c r="M214" i="2"/>
  <c r="M213" i="2"/>
  <c r="M24" i="2"/>
  <c r="M23" i="2"/>
  <c r="M21" i="2"/>
  <c r="M26" i="2"/>
  <c r="M16" i="2"/>
  <c r="M35" i="2"/>
  <c r="K60" i="2"/>
  <c r="M60" i="2" s="1"/>
  <c r="N235" i="2" l="1"/>
  <c r="O235" i="2" s="1"/>
  <c r="N216" i="2"/>
  <c r="O216" i="2" s="1"/>
  <c r="N213" i="2"/>
  <c r="O213" i="2" s="1"/>
  <c r="N217" i="2"/>
  <c r="O217" i="2" s="1"/>
  <c r="N214" i="2"/>
  <c r="O214" i="2" s="1"/>
  <c r="N215" i="2"/>
  <c r="O215" i="2" s="1"/>
  <c r="N234" i="2"/>
  <c r="O234" i="2" s="1"/>
  <c r="N237" i="2"/>
  <c r="O237" i="2" s="1"/>
  <c r="N21" i="2"/>
  <c r="O21" i="2" s="1"/>
  <c r="N23" i="2"/>
  <c r="O23" i="2" s="1"/>
  <c r="N24" i="2"/>
  <c r="O24" i="2" s="1"/>
  <c r="N35" i="2"/>
  <c r="O35" i="2" s="1"/>
  <c r="N16" i="2"/>
  <c r="O16" i="2" s="1"/>
  <c r="O15" i="2" s="1"/>
  <c r="N26" i="2"/>
  <c r="O26" i="2" s="1"/>
  <c r="N60" i="2"/>
  <c r="O60" i="2" s="1"/>
  <c r="O210" i="2" l="1"/>
  <c r="O25" i="2"/>
  <c r="O20" i="2"/>
  <c r="M250" i="2" l="1"/>
  <c r="M252" i="2"/>
  <c r="M249" i="2"/>
  <c r="M248" i="2"/>
  <c r="M247" i="2"/>
  <c r="M246" i="2"/>
  <c r="M244" i="2"/>
  <c r="M243" i="2"/>
  <c r="M245" i="2"/>
  <c r="M242" i="2"/>
  <c r="N249" i="2" l="1"/>
  <c r="O249" i="2" s="1"/>
  <c r="N242" i="2"/>
  <c r="O242" i="2" s="1"/>
  <c r="N246" i="2"/>
  <c r="O246" i="2" s="1"/>
  <c r="N250" i="2"/>
  <c r="O250" i="2" s="1"/>
  <c r="N244" i="2"/>
  <c r="O244" i="2" s="1"/>
  <c r="N245" i="2"/>
  <c r="O245" i="2" s="1"/>
  <c r="N247" i="2"/>
  <c r="O247" i="2" s="1"/>
  <c r="N243" i="2"/>
  <c r="O243" i="2" s="1"/>
  <c r="N248" i="2"/>
  <c r="O248" i="2" s="1"/>
  <c r="N252" i="2"/>
  <c r="O252" i="2" s="1"/>
  <c r="K86" i="2" l="1"/>
  <c r="M86" i="2" l="1"/>
  <c r="N86" i="2" s="1"/>
  <c r="O86" i="2" l="1"/>
  <c r="K95" i="2"/>
  <c r="M95" i="2" s="1"/>
  <c r="K57" i="2"/>
  <c r="M57" i="2" s="1"/>
  <c r="K56" i="2"/>
  <c r="M56" i="2" s="1"/>
  <c r="K85" i="2"/>
  <c r="M85" i="2" s="1"/>
  <c r="M241" i="2"/>
  <c r="M240" i="2"/>
  <c r="M239" i="2"/>
  <c r="K83" i="2"/>
  <c r="M83" i="2" s="1"/>
  <c r="K55" i="2"/>
  <c r="M55" i="2" s="1"/>
  <c r="K54" i="2"/>
  <c r="M54" i="2" s="1"/>
  <c r="N54" i="2" l="1"/>
  <c r="O54" i="2" s="1"/>
  <c r="N55" i="2"/>
  <c r="O55" i="2" s="1"/>
  <c r="N83" i="2"/>
  <c r="O83" i="2" s="1"/>
  <c r="N239" i="2"/>
  <c r="O239" i="2" s="1"/>
  <c r="N240" i="2"/>
  <c r="O240" i="2" s="1"/>
  <c r="N241" i="2"/>
  <c r="O241" i="2" s="1"/>
  <c r="N85" i="2"/>
  <c r="O85" i="2" s="1"/>
  <c r="N56" i="2"/>
  <c r="O56" i="2" s="1"/>
  <c r="N57" i="2"/>
  <c r="O57" i="2" s="1"/>
  <c r="N95" i="2"/>
  <c r="O95" i="2" s="1"/>
  <c r="O238" i="2" l="1"/>
  <c r="O36" i="2" l="1"/>
  <c r="O253" i="2" s="1"/>
</calcChain>
</file>

<file path=xl/sharedStrings.xml><?xml version="1.0" encoding="utf-8"?>
<sst xmlns="http://schemas.openxmlformats.org/spreadsheetml/2006/main" count="862" uniqueCount="423">
  <si>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</si>
  <si>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</si>
  <si>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</si>
  <si>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</si>
  <si>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</si>
  <si>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</si>
  <si>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</si>
  <si>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</si>
  <si>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</si>
  <si>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</si>
  <si>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</si>
  <si>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</si>
  <si>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</si>
  <si>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</si>
  <si>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</si>
  <si>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</si>
  <si>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</si>
  <si>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</si>
  <si>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</si>
  <si>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</si>
  <si>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</si>
  <si>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</si>
  <si>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</si>
  <si>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</si>
  <si>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</si>
  <si>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</si>
  <si>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</si>
  <si>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</si>
  <si>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</si>
  <si>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</si>
  <si>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</si>
  <si>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</si>
  <si>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</si>
  <si>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</si>
  <si>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</si>
  <si>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</si>
  <si>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</si>
  <si>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</si>
  <si>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</si>
  <si>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</si>
  <si>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</si>
  <si>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</si>
  <si>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</si>
  <si>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</si>
  <si>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</si>
  <si>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</si>
  <si>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</si>
  <si>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</si>
  <si>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</si>
  <si>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</si>
  <si>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</si>
  <si>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</si>
  <si>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</si>
  <si>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</si>
  <si>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</si>
  <si>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</si>
  <si>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</si>
  <si>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</si>
  <si>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</si>
  <si>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</si>
  <si>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</si>
  <si>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</si>
  <si>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</si>
  <si>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</si>
  <si>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</si>
  <si>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</si>
  <si>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</si>
  <si>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CUBETA AMARILLA /EXPRIMIDOR</t>
  </si>
  <si>
    <t>SWAPER MARCA KIKA</t>
  </si>
  <si>
    <t>GALON DE CLORO CLORO</t>
  </si>
  <si>
    <t>SERVILLETAS DE MESA 500/1</t>
  </si>
  <si>
    <t>JABON LIQUIDO PARA FREGAR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</si>
  <si>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</si>
  <si>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</si>
  <si>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</si>
  <si>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</si>
  <si>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</si>
  <si>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</si>
  <si>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</si>
  <si>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</si>
  <si>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</si>
  <si>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</si>
  <si>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</si>
  <si>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</si>
  <si>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</si>
  <si>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</si>
  <si>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</si>
  <si>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</si>
  <si>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</si>
  <si>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</si>
  <si>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</si>
  <si>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</si>
  <si>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</si>
  <si>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</si>
  <si>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</si>
  <si>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</si>
  <si>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</si>
  <si>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</si>
  <si>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</si>
  <si>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</si>
  <si>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</si>
  <si>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</si>
  <si>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</si>
  <si>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</si>
  <si>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</si>
  <si>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</si>
  <si>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</si>
  <si>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</si>
  <si>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</si>
  <si>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</si>
  <si>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</si>
  <si>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</si>
  <si>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</si>
  <si>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</si>
  <si>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</si>
  <si>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</si>
  <si>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</si>
  <si>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</si>
  <si>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</si>
  <si>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</si>
  <si>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FOLDER 8.5 /11</t>
  </si>
  <si>
    <t>0101</t>
  </si>
  <si>
    <t>BANDEJA DE ESCRITORIO 2/1 NEGRA</t>
  </si>
  <si>
    <t>0102</t>
  </si>
  <si>
    <t>FOLDERS/PENDAFLEX8,5/11</t>
  </si>
  <si>
    <t>0103</t>
  </si>
  <si>
    <t>FOLDERS/PENDAFLEX8,5/13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</si>
  <si>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</si>
  <si>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</si>
  <si>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</si>
  <si>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</si>
  <si>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</si>
  <si>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</si>
  <si>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</si>
  <si>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</si>
  <si>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</si>
  <si>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</si>
  <si>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</si>
  <si>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</si>
  <si>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</si>
  <si>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</si>
  <si>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</si>
  <si>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</si>
  <si>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</si>
  <si>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</si>
  <si>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</si>
  <si>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</si>
  <si>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</si>
  <si>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</si>
  <si>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</si>
  <si>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</si>
  <si>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</si>
  <si>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</si>
  <si>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</si>
  <si>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</si>
  <si>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</si>
  <si>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</si>
  <si>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</si>
  <si>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</si>
  <si>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</si>
  <si>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</si>
  <si>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</si>
  <si>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</si>
  <si>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</si>
  <si>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</si>
  <si>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</si>
  <si>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</si>
  <si>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</si>
  <si>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</si>
  <si>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</si>
  <si>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</si>
  <si>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CANO MADEOLEO NO.2 CAOBA AMERICANA 100G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</si>
  <si>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</si>
  <si>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</si>
  <si>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</si>
  <si>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</si>
  <si>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</si>
  <si>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</si>
  <si>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</si>
  <si>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</si>
  <si>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</si>
  <si>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</si>
  <si>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</si>
  <si>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</si>
  <si>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</si>
  <si>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</si>
  <si>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</si>
  <si>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</si>
  <si>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</si>
  <si>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</si>
  <si>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</si>
  <si>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FOLDER 8.5 /14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</si>
  <si>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</si>
  <si>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</si>
  <si>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</si>
  <si>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</si>
  <si>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</si>
  <si>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</si>
  <si>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</si>
  <si>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</si>
  <si>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</si>
  <si>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</si>
  <si>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</si>
  <si>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</si>
  <si>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</si>
  <si>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</si>
  <si>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</si>
  <si>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</si>
  <si>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</si>
  <si>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</si>
  <si>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</si>
  <si>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</si>
  <si>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</si>
  <si>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</si>
  <si>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r>
      <t xml:space="preserve">  </t>
    </r>
    <r>
      <rPr>
        <b/>
        <sz val="12"/>
        <color theme="1"/>
        <rFont val="Times New Roman"/>
        <family val="1"/>
      </rPr>
      <t xml:space="preserve"> </t>
    </r>
  </si>
  <si>
    <t>AGEDA 15/2 AÑO 2020</t>
  </si>
  <si>
    <t>MEMORIA DDR3 4GB KINGSTON</t>
  </si>
  <si>
    <t>FUNDA #55 PLASTICA  PARA SAFACON</t>
  </si>
  <si>
    <t xml:space="preserve">  </t>
  </si>
  <si>
    <t>04/27/2019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</si>
  <si>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</si>
  <si>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</si>
  <si>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</si>
  <si>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</si>
  <si>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</si>
  <si>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</si>
  <si>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</si>
  <si>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</si>
  <si>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</si>
  <si>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</si>
  <si>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</si>
  <si>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</si>
  <si>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</si>
  <si>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</si>
  <si>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PAPEL CARBON 81/2X11 NEGRO</t>
  </si>
  <si>
    <t>CORRECTOR LIQUIDO BLANCO T/B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</si>
  <si>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</si>
  <si>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</si>
  <si>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</si>
  <si>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</si>
  <si>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</si>
  <si>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</si>
  <si>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</si>
  <si>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 xml:space="preserve">                   Realizado por: </t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</si>
  <si>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</si>
  <si>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</si>
  <si>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</si>
  <si>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</si>
  <si>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</si>
  <si>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</si>
  <si>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</si>
  <si>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</si>
  <si>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</si>
  <si>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</si>
  <si>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</si>
  <si>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</si>
  <si>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</si>
  <si>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</si>
  <si>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</si>
  <si>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</si>
  <si>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</si>
  <si>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 xml:space="preserve">JABON LIQUIDO DE MANO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</si>
  <si>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</si>
  <si>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</si>
  <si>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</si>
  <si>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</si>
  <si>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</si>
  <si>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</si>
  <si>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</si>
  <si>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</si>
  <si>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FUNDA 2x12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</si>
  <si>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</si>
  <si>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</si>
  <si>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</si>
  <si>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</si>
  <si>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</si>
  <si>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</si>
  <si>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</si>
  <si>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</si>
  <si>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</si>
  <si>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</si>
  <si>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</si>
  <si>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</si>
  <si>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</si>
  <si>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</si>
  <si>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</si>
  <si>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</si>
  <si>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</si>
  <si>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</si>
  <si>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Fernando Gonzalez Sanchez</t>
  </si>
  <si>
    <t>Carlos Peña lalane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</si>
  <si>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</si>
  <si>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</si>
  <si>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</si>
  <si>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</si>
  <si>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</si>
  <si>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>MISTOLIN FABULOSO FRAGANCIA 900ml</t>
  </si>
  <si>
    <t>EN ESPRAY BEEP 18 OZ.</t>
  </si>
  <si>
    <t>FUNDA 28X35 30 GALONES CALIBRE 120</t>
  </si>
  <si>
    <t>FUNDA 18X22</t>
  </si>
  <si>
    <t>1/12/20210</t>
  </si>
  <si>
    <t>ATOMIZADOR SPRAY 32 OZ</t>
  </si>
  <si>
    <t xml:space="preserve">ETIQUETAS AUTOADHESIVAS PARA FOLDER  LABELS 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</si>
  <si>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</si>
  <si>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</si>
  <si>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</si>
  <si>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</si>
  <si>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</si>
  <si>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</si>
  <si>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CHALECOS REFLECTIVOS </t>
  </si>
  <si>
    <t xml:space="preserve">BOMBILLO DE BAJO CONSUMO +2 DE 13W CONSUMO </t>
  </si>
  <si>
    <t xml:space="preserve">EXTENCION ELECTRICA 14/3 DE 15 PIES, COLOR MAMEY </t>
  </si>
  <si>
    <t xml:space="preserve">      RELACION DE INVETARIO DE MATERIAL GASTABLE, TRIMESTRE ENERO / MARZO / 2022</t>
  </si>
  <si>
    <t xml:space="preserve"> TONNER Y CARTUCHOS </t>
  </si>
  <si>
    <t>TONER HP CF411A AZUL</t>
  </si>
  <si>
    <t xml:space="preserve">TONER HP CF413A ROJO </t>
  </si>
  <si>
    <t>TONER HP CF410A NEGRO</t>
  </si>
  <si>
    <t>CARTUCHO 711CZ  132A AMARILLO</t>
  </si>
  <si>
    <t xml:space="preserve">CARTUCHO 711CZ  131A ROJO </t>
  </si>
  <si>
    <t xml:space="preserve">CARTUCHO 711CZ  130   AZUL </t>
  </si>
  <si>
    <t>CARTUCHO 711CZ  133A NEGRO</t>
  </si>
  <si>
    <t>TONER CE413A ROJO</t>
  </si>
  <si>
    <t xml:space="preserve">TONER CE412A AMARILLO </t>
  </si>
  <si>
    <t xml:space="preserve">TONER CE411A AZUL </t>
  </si>
  <si>
    <t>TONER CE41OA NEGRO</t>
  </si>
  <si>
    <t>TONER HP 954XL N9484A  NEGRO</t>
  </si>
  <si>
    <t>TONER HP 954XL N9472A  AZUL</t>
  </si>
  <si>
    <t>0055</t>
  </si>
  <si>
    <t>TONER HP 954XL N9480A  AMARILLO</t>
  </si>
  <si>
    <t xml:space="preserve">TONER HP CF351A  AZUL </t>
  </si>
  <si>
    <t xml:space="preserve">TONER HP CF352A  AMARILLO </t>
  </si>
  <si>
    <t>TONER  HP  CF353A  ROJO</t>
  </si>
  <si>
    <t>TONER HP 954XL N9476A  ROJO</t>
  </si>
  <si>
    <t>TONER HP CF350A  NEGRO</t>
  </si>
  <si>
    <t>TONER HP CE311A  AZUL</t>
  </si>
  <si>
    <t>TONER HP CE312A  AMARILLO</t>
  </si>
  <si>
    <t>TONER HP CE313A  ROJO</t>
  </si>
  <si>
    <t>TONER HP CE310A  NEGRO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</si>
  <si>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</si>
  <si>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</si>
  <si>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</si>
  <si>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</si>
  <si>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</si>
  <si>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</si>
  <si>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</si>
  <si>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</si>
  <si>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</si>
  <si>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</si>
  <si>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</si>
  <si>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</si>
  <si>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</si>
  <si>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</si>
  <si>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</si>
  <si>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>047</t>
  </si>
  <si>
    <t>CAMARA WEB LOGITEC SC902S</t>
  </si>
  <si>
    <t>RETARDADOR DE PINTURA</t>
  </si>
  <si>
    <t>TONER HP CF412A AMARILLO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</si>
  <si>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</si>
  <si>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</si>
  <si>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</si>
  <si>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</si>
  <si>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</si>
  <si>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</si>
  <si>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</si>
  <si>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</si>
  <si>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</si>
  <si>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</si>
  <si>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</si>
  <si>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</si>
  <si>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</si>
  <si>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</si>
  <si>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</si>
  <si>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</si>
  <si>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</si>
  <si>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</si>
  <si>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</si>
  <si>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</si>
  <si>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</si>
  <si>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</si>
  <si>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</si>
  <si>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</si>
  <si>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</si>
  <si>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</si>
  <si>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</si>
  <si>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</si>
  <si>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</si>
  <si>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</si>
  <si>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</si>
  <si>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</si>
  <si>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</si>
  <si>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</si>
  <si>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</si>
  <si>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</si>
  <si>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</si>
  <si>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</si>
  <si>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</si>
  <si>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</si>
  <si>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</si>
  <si>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</si>
  <si>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</si>
  <si>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</si>
  <si>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</si>
  <si>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</si>
  <si>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</si>
  <si>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</si>
  <si>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</si>
  <si>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</si>
  <si>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</si>
  <si>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</si>
  <si>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</si>
  <si>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</si>
  <si>
    <r>
      <rPr>
        <b/>
        <sz val="10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10"/>
        <color theme="1"/>
        <rFont val="Calibri"/>
        <family val="2"/>
        <scheme val="minor"/>
      </rPr>
      <t xml:space="preserve">   
</t>
    </r>
    <r>
      <rPr>
        <b/>
        <sz val="10"/>
        <color theme="1"/>
        <rFont val="Calibri"/>
        <family val="2"/>
        <scheme val="minor"/>
      </rPr>
      <t>E-Mail:</t>
    </r>
    <r>
      <rPr>
        <sz val="10"/>
        <color theme="1"/>
        <rFont val="Calibri"/>
        <family val="2"/>
        <scheme val="minor"/>
      </rPr>
      <t xml:space="preserve">  </t>
    </r>
    <r>
      <rPr>
        <sz val="10"/>
        <color theme="8" tint="-0.249977111117893"/>
        <rFont val="Calibri"/>
        <family val="2"/>
        <scheme val="minor"/>
      </rPr>
      <t xml:space="preserve">clalane@sgn.gob.do 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Web Site: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8" tint="-0.249977111117893"/>
        <rFont val="Calibri"/>
        <family val="2"/>
        <scheme val="minor"/>
      </rPr>
      <t>www.sgn.gob.do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RNC: 430098329</t>
    </r>
    <r>
      <rPr>
        <sz val="11"/>
        <color theme="1"/>
        <rFont val="Calibri"/>
        <family val="2"/>
        <scheme val="minor"/>
      </rPr>
      <t xml:space="preserve">
</t>
    </r>
  </si>
  <si>
    <t xml:space="preserve"> inicial </t>
  </si>
  <si>
    <t>DETERGENTE EN POLVO 30 LIBRA</t>
  </si>
  <si>
    <t>SACO</t>
  </si>
  <si>
    <t>135</t>
  </si>
  <si>
    <t>DECALIN</t>
  </si>
  <si>
    <t>PIEDRA DE OLOR PARA INODORO</t>
  </si>
  <si>
    <t>25/5/20220</t>
  </si>
  <si>
    <t>147</t>
  </si>
  <si>
    <t>SCANER XWEROX DUPLEX 600*600</t>
  </si>
  <si>
    <t xml:space="preserve">                               Auxiliar de almacen               </t>
  </si>
  <si>
    <t xml:space="preserve">      RELACION DE INVETARIO DE MATERIAL GASTABLE, TRIMESTRE ABRIL  / JUNIO 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</si>
</sst>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22222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2" borderId="5" xfId="0" applyFill="1" applyBorder="1"/>
    <xf numFmtId="49" fontId="13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4" fontId="6" fillId="0" borderId="3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4" fontId="6" fillId="0" borderId="4" xfId="0" applyNumberFormat="1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/>
    </xf>
    <xf numFmtId="0" fontId="0" fillId="4" borderId="5" xfId="0" applyFill="1" applyBorder="1"/>
    <xf numFmtId="0" fontId="0" fillId="4" borderId="6" xfId="0" applyFill="1" applyBorder="1"/>
    <xf numFmtId="0" fontId="3" fillId="4" borderId="6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/>
    <xf numFmtId="0" fontId="20" fillId="0" borderId="0" xfId="0" applyFont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4" fontId="14" fillId="0" borderId="3" xfId="0" applyNumberFormat="1" applyFont="1" applyBorder="1"/>
    <xf numFmtId="0" fontId="4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14" fontId="6" fillId="0" borderId="2" xfId="0" applyNumberFormat="1" applyFont="1" applyBorder="1" applyAlignment="1">
      <alignment horizontal="left" vertical="top" wrapText="1"/>
    </xf>
    <xf numFmtId="14" fontId="6" fillId="3" borderId="1" xfId="0" applyNumberFormat="1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4" fontId="24" fillId="3" borderId="1" xfId="0" applyNumberFormat="1" applyFont="1" applyFill="1" applyBorder="1" applyAlignment="1">
      <alignment horizontal="left" vertical="top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/>
    <xf numFmtId="0" fontId="0" fillId="3" borderId="1" xfId="0" applyFill="1" applyBorder="1"/>
    <xf numFmtId="0" fontId="23" fillId="0" borderId="0" xfId="0" applyFont="1" applyBorder="1"/>
    <xf numFmtId="0" fontId="23" fillId="0" borderId="0" xfId="0" applyFont="1"/>
    <xf numFmtId="0" fontId="23" fillId="3" borderId="0" xfId="0" applyFont="1" applyFill="1" applyBorder="1"/>
    <xf numFmtId="0" fontId="23" fillId="3" borderId="0" xfId="0" applyFont="1" applyFill="1"/>
    <xf numFmtId="0" fontId="23" fillId="3" borderId="1" xfId="0" applyFont="1" applyFill="1" applyBorder="1"/>
    <xf numFmtId="49" fontId="13" fillId="3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left" vertical="top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/>
    </xf>
    <xf numFmtId="0" fontId="26" fillId="3" borderId="1" xfId="0" applyFont="1" applyFill="1" applyBorder="1"/>
    <xf numFmtId="0" fontId="26" fillId="3" borderId="0" xfId="0" applyFont="1" applyFill="1" applyBorder="1"/>
    <xf numFmtId="0" fontId="26" fillId="3" borderId="0" xfId="0" applyFont="1" applyFill="1"/>
    <xf numFmtId="0" fontId="26" fillId="3" borderId="0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left" vertical="top" wrapText="1"/>
    </xf>
    <xf numFmtId="49" fontId="14" fillId="3" borderId="1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/>
    <xf numFmtId="4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/>
    <xf numFmtId="14" fontId="13" fillId="3" borderId="1" xfId="0" applyNumberFormat="1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wrapText="1"/>
    </xf>
    <xf numFmtId="4" fontId="0" fillId="4" borderId="11" xfId="0" applyNumberForma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4" fontId="26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7" fillId="3" borderId="1" xfId="0" applyFont="1" applyFill="1" applyBorder="1" applyAlignment="1">
      <alignment horizontal="left"/>
    </xf>
    <xf numFmtId="0" fontId="25" fillId="3" borderId="1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6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4" fontId="6" fillId="0" borderId="0" xfId="0" applyNumberFormat="1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4" fontId="26" fillId="0" borderId="0" xfId="0" applyNumberFormat="1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14" fontId="13" fillId="3" borderId="0" xfId="0" applyNumberFormat="1" applyFont="1" applyFill="1" applyBorder="1" applyAlignment="1">
      <alignment vertical="top" wrapText="1"/>
    </xf>
    <xf numFmtId="14" fontId="14" fillId="0" borderId="3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4" fontId="6" fillId="0" borderId="3" xfId="0" applyNumberFormat="1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14" fontId="14" fillId="3" borderId="1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/>
    </xf>
    <xf numFmtId="0" fontId="0" fillId="4" borderId="6" xfId="0" applyFill="1" applyBorder="1" applyAlignment="1">
      <alignment vertical="center"/>
    </xf>
    <xf numFmtId="0" fontId="6" fillId="3" borderId="3" xfId="0" applyFont="1" applyFill="1" applyBorder="1" applyAlignment="1">
      <alignment horizontal="left" vertical="top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10" xfId="0" applyFont="1" applyFill="1" applyBorder="1" applyAlignment="1">
      <alignment vertical="center"/>
    </xf>
    <xf numFmtId="0" fontId="30" fillId="5" borderId="13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4" xfId="0" applyFont="1" applyFill="1" applyBorder="1" applyAlignment="1">
      <alignment horizontal="left" vertical="center" wrapText="1"/>
    </xf>
    <xf numFmtId="0" fontId="32" fillId="5" borderId="14" xfId="0" applyFont="1" applyFill="1" applyBorder="1" applyAlignment="1">
      <alignment vertical="center" wrapText="1"/>
    </xf>
    <xf numFmtId="0" fontId="32" fillId="5" borderId="13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/>
    </xf>
    <xf numFmtId="0" fontId="31" fillId="5" borderId="10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17" xfId="0" applyFont="1" applyFill="1" applyBorder="1" applyAlignment="1">
      <alignment horizontal="center" vertical="center" wrapText="1"/>
    </xf>
    <xf numFmtId="0" fontId="31" fillId="5" borderId="1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/>
    </xf>
    <xf numFmtId="0" fontId="32" fillId="5" borderId="15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9" fillId="3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4" fontId="29" fillId="3" borderId="2" xfId="0" applyNumberFormat="1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29" fillId="0" borderId="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4" fontId="29" fillId="3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3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horizontal="left"/>
    </xf>
    <xf numFmtId="0" fontId="35" fillId="3" borderId="3" xfId="0" applyFont="1" applyFill="1" applyBorder="1"/>
    <xf numFmtId="0" fontId="35" fillId="3" borderId="1" xfId="0" applyFont="1" applyFill="1" applyBorder="1"/>
    <xf numFmtId="0" fontId="26" fillId="3" borderId="1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3" fillId="3" borderId="3" xfId="0" applyFont="1" applyFill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13" fillId="3" borderId="0" xfId="0" applyNumberFormat="1" applyFont="1" applyFill="1" applyBorder="1" applyAlignment="1">
      <alignment horizontal="center" vertical="center" wrapText="1"/>
    </xf>
    <xf numFmtId="14" fontId="13" fillId="3" borderId="0" xfId="0" applyNumberFormat="1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6" fillId="3" borderId="0" xfId="0" applyFont="1" applyFill="1" applyBorder="1" applyAlignment="1">
      <alignment horizontal="center" vertical="center"/>
    </xf>
    <xf numFmtId="14" fontId="13" fillId="3" borderId="18" xfId="0" applyNumberFormat="1" applyFont="1" applyFill="1" applyBorder="1" applyAlignment="1">
      <alignment vertical="top" wrapText="1"/>
    </xf>
    <xf numFmtId="0" fontId="19" fillId="0" borderId="0" xfId="0" applyFont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14" fontId="14" fillId="0" borderId="3" xfId="0" applyNumberFormat="1" applyFont="1" applyBorder="1" applyAlignment="1">
      <alignment horizontal="left" vertic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0" fillId="0" borderId="0" xfId="0" applyFill="1"/>
    <xf numFmtId="0" fontId="26" fillId="0" borderId="0" xfId="0" applyFont="1" applyFill="1"/>
    <xf numFmtId="0" fontId="0" fillId="0" borderId="0" xfId="0" applyFont="1" applyFill="1"/>
    <xf numFmtId="0" fontId="0" fillId="3" borderId="4" xfId="0" applyFont="1" applyFill="1" applyBorder="1" applyAlignment="1">
      <alignment vertical="center" wrapText="1"/>
    </xf>
    <xf numFmtId="0" fontId="0" fillId="3" borderId="0" xfId="0" applyFont="1" applyFill="1" applyAlignment="1">
      <alignment wrapText="1"/>
    </xf>
    <xf numFmtId="0" fontId="0" fillId="3" borderId="0" xfId="0" applyFont="1" applyFill="1" applyBorder="1" applyAlignment="1">
      <alignment wrapText="1"/>
    </xf>
    <xf numFmtId="0" fontId="0" fillId="0" borderId="0" xfId="0" applyAlignment="1">
      <alignment horizontal="center" vertical="top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90121</xdr:rowOff>
    </xdr:from>
    <xdr:to>
      <xdr:col>6</xdr:col>
      <xdr:colOff>893884</xdr:colOff>
      <xdr:row>6</xdr:row>
      <xdr:rowOff>118696</xdr:rowOff>
    </xdr:to>
    <xdr:pic>
      <xdr:nvPicPr>
        <xdr:cNvPr id="4" name="Imagen 4" descr="download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403" y="90121"/>
          <a:ext cx="1908827" cy="120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80596</xdr:colOff>
      <xdr:row>0</xdr:row>
      <xdr:rowOff>117961</xdr:rowOff>
    </xdr:from>
    <xdr:to>
      <xdr:col>4</xdr:col>
      <xdr:colOff>820615</xdr:colOff>
      <xdr:row>6</xdr:row>
      <xdr:rowOff>175845</xdr:rowOff>
    </xdr:to>
    <xdr:grpSp>
      <xdr:nvGrpSpPr>
        <xdr:cNvPr id="1037" name="Group 13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227134" y="117961"/>
          <a:ext cx="2989385" cy="1237519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=""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69421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=""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P269"/>
  <sheetViews>
    <sheetView tabSelected="1" topLeftCell="A5" zoomScale="130" zoomScaleNormal="130" workbookViewId="0">
      <selection activeCell="R20" sqref="R20"/>
    </sheetView>
  </sheetViews>
  <sheetFormatPr baseColWidth="10" defaultRowHeight="15" x14ac:dyDescent="0.25"/>
  <cols>
    <col min="1" max="1" width="2.140625" customWidth="1"/>
    <col min="2" max="2" width="10.85546875" customWidth="1"/>
    <col min="3" max="3" width="11.42578125" style="95" customWidth="1"/>
    <col min="4" max="4" width="11.42578125" style="149" customWidth="1"/>
    <col min="5" max="5" width="54" customWidth="1"/>
    <col min="6" max="6" width="1.28515625" customWidth="1"/>
    <col min="7" max="7" width="14.5703125" style="95" customWidth="1"/>
    <col min="8" max="8" width="6.42578125" style="95" customWidth="1"/>
    <col min="9" max="9" width="11.28515625" style="95" customWidth="1"/>
    <col min="10" max="10" width="11.42578125" style="95"/>
    <col min="11" max="12" width="11.42578125" style="95" customWidth="1"/>
    <col min="13" max="13" width="13.28515625" style="95" customWidth="1"/>
    <col min="14" max="14" width="11.42578125" style="95" customWidth="1"/>
    <col min="15" max="15" width="13.5703125" style="95" customWidth="1"/>
    <col min="16" max="17" width="11.42578125" hidden="1" customWidth="1"/>
  </cols>
  <sheetData>
    <row r="1" spans="2:17" ht="18" customHeight="1" x14ac:dyDescent="0.25">
      <c r="B1" s="1" t="s">
        <v>29</v>
      </c>
      <c r="C1" s="1"/>
      <c r="D1" s="1"/>
      <c r="E1" s="1"/>
      <c r="J1" s="271" t="s">
        <v>411</v>
      </c>
      <c r="K1" s="271"/>
      <c r="L1" s="271"/>
      <c r="M1" s="271"/>
      <c r="N1" s="271"/>
      <c r="O1" s="271"/>
      <c r="P1" s="47"/>
      <c r="Q1" s="47"/>
    </row>
    <row r="2" spans="2:17" x14ac:dyDescent="0.25">
      <c r="J2" s="271"/>
      <c r="K2" s="271"/>
      <c r="L2" s="271"/>
      <c r="M2" s="271"/>
      <c r="N2" s="271"/>
      <c r="O2" s="271"/>
      <c r="P2" s="47"/>
      <c r="Q2" s="47"/>
    </row>
    <row r="3" spans="2:17" ht="15" customHeight="1" x14ac:dyDescent="0.25">
      <c r="B3" s="2" t="s">
        <v>30</v>
      </c>
      <c r="C3" s="2"/>
      <c r="D3" s="2"/>
      <c r="E3" s="2"/>
      <c r="J3" s="271"/>
      <c r="K3" s="271"/>
      <c r="L3" s="271"/>
      <c r="M3" s="271"/>
      <c r="N3" s="271"/>
      <c r="O3" s="271"/>
      <c r="P3" s="47"/>
      <c r="Q3" s="47"/>
    </row>
    <row r="4" spans="2:17" x14ac:dyDescent="0.25">
      <c r="J4" s="271"/>
      <c r="K4" s="271"/>
      <c r="L4" s="271"/>
      <c r="M4" s="271"/>
      <c r="N4" s="271"/>
      <c r="O4" s="271"/>
      <c r="P4" s="47"/>
      <c r="Q4" s="47"/>
    </row>
    <row r="5" spans="2:17" x14ac:dyDescent="0.25">
      <c r="J5" s="271"/>
      <c r="K5" s="271"/>
      <c r="L5" s="271"/>
      <c r="M5" s="271"/>
      <c r="N5" s="271"/>
      <c r="O5" s="271"/>
      <c r="P5" s="47"/>
      <c r="Q5" s="47"/>
    </row>
    <row r="6" spans="2:17" x14ac:dyDescent="0.25">
      <c r="J6" s="271"/>
      <c r="K6" s="271"/>
      <c r="L6" s="271"/>
      <c r="M6" s="271"/>
      <c r="N6" s="271"/>
      <c r="O6" s="271"/>
      <c r="P6" s="47"/>
      <c r="Q6" s="47"/>
    </row>
    <row r="7" spans="2:17" ht="15" customHeight="1" x14ac:dyDescent="0.25">
      <c r="C7" s="2"/>
      <c r="D7" s="2"/>
      <c r="E7" s="2"/>
      <c r="J7" s="271"/>
      <c r="K7" s="271"/>
      <c r="L7" s="271"/>
      <c r="M7" s="271"/>
      <c r="N7" s="271"/>
      <c r="O7" s="271"/>
      <c r="P7" s="47"/>
      <c r="Q7" s="47"/>
    </row>
    <row r="8" spans="2:17" ht="15" customHeight="1" x14ac:dyDescent="0.25">
      <c r="B8" s="278" t="s">
        <v>213</v>
      </c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</row>
    <row r="9" spans="2:17" ht="15" customHeight="1" x14ac:dyDescent="0.25">
      <c r="B9" s="2" t="s">
        <v>31</v>
      </c>
      <c r="C9" s="2" t="s">
        <v>129</v>
      </c>
      <c r="D9" s="2" t="s">
        <v>218</v>
      </c>
      <c r="F9" s="27"/>
      <c r="G9" s="41"/>
      <c r="H9" s="41"/>
      <c r="I9" s="101"/>
      <c r="J9" s="101"/>
      <c r="K9" s="103"/>
      <c r="L9" s="41"/>
      <c r="M9" s="105"/>
      <c r="N9" s="105"/>
    </row>
    <row r="10" spans="2:17" ht="9.75" customHeight="1" x14ac:dyDescent="0.25">
      <c r="B10" s="2"/>
      <c r="C10" s="2"/>
      <c r="D10" s="2"/>
      <c r="F10" s="27"/>
      <c r="G10" s="41"/>
      <c r="H10" s="41"/>
      <c r="I10" s="101"/>
      <c r="J10" s="101"/>
      <c r="K10" s="103"/>
      <c r="L10" s="41"/>
      <c r="M10" s="105"/>
      <c r="N10" s="105"/>
    </row>
    <row r="11" spans="2:17" ht="15.75" customHeight="1" x14ac:dyDescent="0.25">
      <c r="B11" s="277" t="s">
        <v>422</v>
      </c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</row>
    <row r="12" spans="2:17" ht="7.5" customHeight="1" thickBot="1" x14ac:dyDescent="0.3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2:17" ht="9" customHeight="1" thickBot="1" x14ac:dyDescent="0.3">
      <c r="B13" s="43" t="s">
        <v>42</v>
      </c>
      <c r="C13" s="43" t="s">
        <v>40</v>
      </c>
      <c r="D13" s="43" t="s">
        <v>42</v>
      </c>
      <c r="E13" s="272" t="s">
        <v>53</v>
      </c>
      <c r="F13" s="44"/>
      <c r="G13" s="45" t="s">
        <v>0</v>
      </c>
      <c r="H13" s="284" t="s">
        <v>1</v>
      </c>
      <c r="I13" s="285"/>
      <c r="J13" s="285"/>
      <c r="K13" s="285"/>
      <c r="L13" s="285"/>
      <c r="M13" s="285"/>
      <c r="N13" s="285"/>
      <c r="O13" s="286"/>
    </row>
    <row r="14" spans="2:17" ht="15.75" thickBot="1" x14ac:dyDescent="0.3">
      <c r="B14" s="43" t="s">
        <v>135</v>
      </c>
      <c r="C14" s="43" t="s">
        <v>41</v>
      </c>
      <c r="D14" s="43" t="s">
        <v>137</v>
      </c>
      <c r="E14" s="273"/>
      <c r="F14" s="44"/>
      <c r="G14" s="46" t="s">
        <v>54</v>
      </c>
      <c r="H14" s="259" t="s">
        <v>412</v>
      </c>
      <c r="I14" s="260" t="s">
        <v>2</v>
      </c>
      <c r="J14" s="258" t="s">
        <v>3</v>
      </c>
      <c r="K14" s="260" t="s">
        <v>4</v>
      </c>
      <c r="L14" s="258" t="s">
        <v>33</v>
      </c>
      <c r="M14" s="261" t="s">
        <v>34</v>
      </c>
      <c r="N14" s="258" t="s">
        <v>32</v>
      </c>
      <c r="O14" s="260" t="s">
        <v>5</v>
      </c>
    </row>
    <row r="15" spans="2:17" ht="15.75" customHeight="1" thickBot="1" x14ac:dyDescent="0.3">
      <c r="B15" s="25"/>
      <c r="C15" s="102"/>
      <c r="D15" s="279" t="s">
        <v>138</v>
      </c>
      <c r="E15" s="279"/>
      <c r="F15" s="26"/>
      <c r="G15" s="96"/>
      <c r="H15" s="96"/>
      <c r="I15" s="102"/>
      <c r="J15" s="102"/>
      <c r="K15" s="102"/>
      <c r="L15" s="102"/>
      <c r="M15" s="102"/>
      <c r="N15" s="102"/>
      <c r="O15" s="107">
        <f>SUM(O16:O19)</f>
        <v>144267.98000000001</v>
      </c>
    </row>
    <row r="16" spans="2:17" ht="15" customHeight="1" x14ac:dyDescent="0.25">
      <c r="B16" s="28">
        <v>44006</v>
      </c>
      <c r="C16" s="13" t="s">
        <v>72</v>
      </c>
      <c r="D16" s="150">
        <v>44006</v>
      </c>
      <c r="E16" s="186" t="s">
        <v>7</v>
      </c>
      <c r="F16" s="186"/>
      <c r="G16" s="187" t="str">
        <f>G21</f>
        <v>UNID.</v>
      </c>
      <c r="H16" s="187"/>
      <c r="I16" s="188">
        <f>32+24</f>
        <v>56</v>
      </c>
      <c r="J16" s="188">
        <v>14</v>
      </c>
      <c r="K16" s="188">
        <f>+I16-J16</f>
        <v>42</v>
      </c>
      <c r="L16" s="8">
        <v>1992</v>
      </c>
      <c r="M16" s="8">
        <f>K16*L16</f>
        <v>83664</v>
      </c>
      <c r="N16" s="8">
        <f>M16*18%</f>
        <v>15059.519999999999</v>
      </c>
      <c r="O16" s="8">
        <f>M16+N16</f>
        <v>98723.520000000004</v>
      </c>
    </row>
    <row r="17" spans="2:15" ht="15" customHeight="1" x14ac:dyDescent="0.25">
      <c r="B17" s="28">
        <v>44006</v>
      </c>
      <c r="C17" s="15" t="s">
        <v>73</v>
      </c>
      <c r="D17" s="150">
        <v>44006</v>
      </c>
      <c r="E17" s="186" t="s">
        <v>242</v>
      </c>
      <c r="F17" s="189"/>
      <c r="G17" s="188" t="str">
        <f>G21</f>
        <v>UNID.</v>
      </c>
      <c r="H17" s="188">
        <v>158</v>
      </c>
      <c r="I17" s="188">
        <v>308</v>
      </c>
      <c r="J17" s="190">
        <v>150</v>
      </c>
      <c r="K17" s="188">
        <f>+I17-J17</f>
        <v>158</v>
      </c>
      <c r="L17" s="8">
        <v>241.5</v>
      </c>
      <c r="M17" s="8">
        <f>K17*L17</f>
        <v>38157</v>
      </c>
      <c r="N17" s="8">
        <f>M17*18%</f>
        <v>6868.2599999999993</v>
      </c>
      <c r="O17" s="8">
        <f>M17+N17</f>
        <v>45025.26</v>
      </c>
    </row>
    <row r="18" spans="2:15" ht="15" customHeight="1" x14ac:dyDescent="0.25">
      <c r="B18" s="28">
        <v>44006</v>
      </c>
      <c r="C18" s="15" t="s">
        <v>73</v>
      </c>
      <c r="D18" s="150" t="s">
        <v>244</v>
      </c>
      <c r="E18" s="189" t="s">
        <v>245</v>
      </c>
      <c r="F18" s="189"/>
      <c r="G18" s="191" t="s">
        <v>55</v>
      </c>
      <c r="H18" s="191">
        <v>0</v>
      </c>
      <c r="I18" s="5">
        <v>2</v>
      </c>
      <c r="J18" s="190">
        <v>2</v>
      </c>
      <c r="K18" s="188">
        <f>+I18-J18</f>
        <v>0</v>
      </c>
      <c r="L18" s="8">
        <v>440</v>
      </c>
      <c r="M18" s="8">
        <f>+L18*K18</f>
        <v>0</v>
      </c>
      <c r="N18" s="8">
        <f>M18*18%</f>
        <v>0</v>
      </c>
      <c r="O18" s="8">
        <f>M18+N18</f>
        <v>0</v>
      </c>
    </row>
    <row r="19" spans="2:15" ht="15" customHeight="1" x14ac:dyDescent="0.25">
      <c r="B19" s="28">
        <v>44006</v>
      </c>
      <c r="C19" s="15" t="s">
        <v>73</v>
      </c>
      <c r="D19" s="150">
        <v>44006</v>
      </c>
      <c r="E19" s="189" t="s">
        <v>236</v>
      </c>
      <c r="F19" s="189"/>
      <c r="G19" s="190" t="s">
        <v>55</v>
      </c>
      <c r="H19" s="190">
        <v>1</v>
      </c>
      <c r="I19" s="190">
        <v>2</v>
      </c>
      <c r="J19" s="190">
        <v>1</v>
      </c>
      <c r="K19" s="188">
        <f>+I19-J19</f>
        <v>1</v>
      </c>
      <c r="L19" s="8">
        <v>440</v>
      </c>
      <c r="M19" s="8">
        <f>K19*L19</f>
        <v>440</v>
      </c>
      <c r="N19" s="8">
        <f>M19*18%</f>
        <v>79.2</v>
      </c>
      <c r="O19" s="8">
        <f>M19+N19</f>
        <v>519.20000000000005</v>
      </c>
    </row>
    <row r="20" spans="2:15" ht="15.75" customHeight="1" x14ac:dyDescent="0.25">
      <c r="B20" s="282" t="s">
        <v>141</v>
      </c>
      <c r="C20" s="283"/>
      <c r="D20" s="283"/>
      <c r="E20" s="283"/>
      <c r="F20" s="283"/>
      <c r="G20" s="283"/>
      <c r="H20" s="256"/>
      <c r="I20" s="7"/>
      <c r="J20" s="7"/>
      <c r="K20" s="7"/>
      <c r="L20" s="7"/>
      <c r="M20" s="7"/>
      <c r="N20" s="7"/>
      <c r="O20" s="108">
        <f>SUM(O21:O24)</f>
        <v>6982.2724000000007</v>
      </c>
    </row>
    <row r="21" spans="2:15" x14ac:dyDescent="0.25">
      <c r="B21" s="28">
        <v>44517</v>
      </c>
      <c r="C21" s="13" t="s">
        <v>50</v>
      </c>
      <c r="D21" s="150">
        <v>44001</v>
      </c>
      <c r="E21" s="186" t="s">
        <v>22</v>
      </c>
      <c r="F21" s="186"/>
      <c r="G21" s="190" t="s">
        <v>55</v>
      </c>
      <c r="H21" s="5">
        <v>0</v>
      </c>
      <c r="I21" s="188">
        <v>180</v>
      </c>
      <c r="J21" s="188">
        <v>180</v>
      </c>
      <c r="K21" s="188">
        <f>+I21-J21</f>
        <v>0</v>
      </c>
      <c r="L21" s="8">
        <v>65.75</v>
      </c>
      <c r="M21" s="8">
        <f>K21*L21</f>
        <v>0</v>
      </c>
      <c r="N21" s="8">
        <f>M21*18%</f>
        <v>0</v>
      </c>
      <c r="O21" s="8">
        <f>M21+N21</f>
        <v>0</v>
      </c>
    </row>
    <row r="22" spans="2:15" ht="15" customHeight="1" x14ac:dyDescent="0.25">
      <c r="B22" s="28">
        <v>44001</v>
      </c>
      <c r="C22" s="13" t="s">
        <v>202</v>
      </c>
      <c r="D22" s="150">
        <v>44001</v>
      </c>
      <c r="E22" s="192" t="s">
        <v>222</v>
      </c>
      <c r="F22" s="186"/>
      <c r="G22" s="190" t="s">
        <v>55</v>
      </c>
      <c r="H22" s="191">
        <v>0</v>
      </c>
      <c r="I22" s="188">
        <v>84</v>
      </c>
      <c r="J22" s="188">
        <v>84</v>
      </c>
      <c r="K22" s="188">
        <f>+I22-J22</f>
        <v>0</v>
      </c>
      <c r="L22" s="8">
        <v>260</v>
      </c>
      <c r="M22" s="8">
        <f>K22*L22</f>
        <v>0</v>
      </c>
      <c r="N22" s="8">
        <f>M22*18%</f>
        <v>0</v>
      </c>
      <c r="O22" s="8">
        <f>M22+N22</f>
        <v>0</v>
      </c>
    </row>
    <row r="23" spans="2:15" x14ac:dyDescent="0.25">
      <c r="B23" s="28">
        <v>44517</v>
      </c>
      <c r="C23" s="13" t="s">
        <v>51</v>
      </c>
      <c r="D23" s="150">
        <v>44670</v>
      </c>
      <c r="E23" s="192" t="s">
        <v>295</v>
      </c>
      <c r="F23" s="192"/>
      <c r="G23" s="190" t="s">
        <v>55</v>
      </c>
      <c r="H23" s="190">
        <v>46</v>
      </c>
      <c r="I23" s="5">
        <v>120</v>
      </c>
      <c r="J23" s="5">
        <v>74</v>
      </c>
      <c r="K23" s="188">
        <f>+I23-J23</f>
        <v>46</v>
      </c>
      <c r="L23" s="9">
        <v>114.83</v>
      </c>
      <c r="M23" s="8">
        <f>K23*L23</f>
        <v>5282.18</v>
      </c>
      <c r="N23" s="8">
        <f>M23*18%</f>
        <v>950.79240000000004</v>
      </c>
      <c r="O23" s="8">
        <f>M23+N23</f>
        <v>6232.9724000000006</v>
      </c>
    </row>
    <row r="24" spans="2:15" x14ac:dyDescent="0.25">
      <c r="B24" s="28">
        <v>44517</v>
      </c>
      <c r="C24" s="15" t="s">
        <v>52</v>
      </c>
      <c r="D24" s="150">
        <v>44663</v>
      </c>
      <c r="E24" s="189" t="s">
        <v>70</v>
      </c>
      <c r="F24" s="189"/>
      <c r="G24" s="190" t="s">
        <v>55</v>
      </c>
      <c r="H24" s="190">
        <v>5</v>
      </c>
      <c r="I24" s="190">
        <v>15</v>
      </c>
      <c r="J24" s="190">
        <v>10</v>
      </c>
      <c r="K24" s="188">
        <f>+I24-J24</f>
        <v>5</v>
      </c>
      <c r="L24" s="10">
        <v>127</v>
      </c>
      <c r="M24" s="11">
        <f>K24*L24</f>
        <v>635</v>
      </c>
      <c r="N24" s="11">
        <f>M24*18%</f>
        <v>114.3</v>
      </c>
      <c r="O24" s="11">
        <f>M24+N24</f>
        <v>749.3</v>
      </c>
    </row>
    <row r="25" spans="2:15" ht="15.75" customHeight="1" x14ac:dyDescent="0.25">
      <c r="B25" s="282" t="s">
        <v>142</v>
      </c>
      <c r="C25" s="283"/>
      <c r="D25" s="283"/>
      <c r="E25" s="283"/>
      <c r="F25" s="283"/>
      <c r="G25" s="283"/>
      <c r="H25" s="256"/>
      <c r="I25" s="7"/>
      <c r="J25" s="7"/>
      <c r="K25" s="7"/>
      <c r="L25" s="7"/>
      <c r="M25" s="7"/>
      <c r="N25" s="7"/>
      <c r="O25" s="108">
        <f>SUM(O26:O35)</f>
        <v>16000.186399999997</v>
      </c>
    </row>
    <row r="26" spans="2:15" x14ac:dyDescent="0.25">
      <c r="B26" s="30">
        <v>42958</v>
      </c>
      <c r="C26" s="24" t="s">
        <v>74</v>
      </c>
      <c r="D26" s="151">
        <v>42958</v>
      </c>
      <c r="E26" s="237" t="s">
        <v>8</v>
      </c>
      <c r="F26" s="237"/>
      <c r="G26" s="191" t="s">
        <v>9</v>
      </c>
      <c r="H26" s="191">
        <v>0</v>
      </c>
      <c r="I26" s="191">
        <v>6</v>
      </c>
      <c r="J26" s="191">
        <v>6</v>
      </c>
      <c r="K26" s="188">
        <f t="shared" ref="K26:K35" si="0">+I26-J26</f>
        <v>0</v>
      </c>
      <c r="L26" s="11">
        <v>1202</v>
      </c>
      <c r="M26" s="11">
        <f t="shared" ref="M26:M35" si="1">K26*L26</f>
        <v>0</v>
      </c>
      <c r="N26" s="11">
        <f t="shared" ref="N26:N35" si="2">M26*18%</f>
        <v>0</v>
      </c>
      <c r="O26" s="11">
        <f t="shared" ref="O26:O35" si="3">M26+N26</f>
        <v>0</v>
      </c>
    </row>
    <row r="27" spans="2:15" x14ac:dyDescent="0.25">
      <c r="B27" s="29">
        <v>43053</v>
      </c>
      <c r="C27" s="14" t="s">
        <v>125</v>
      </c>
      <c r="D27" s="152">
        <v>43053</v>
      </c>
      <c r="E27" s="192" t="s">
        <v>126</v>
      </c>
      <c r="F27" s="192"/>
      <c r="G27" s="5" t="s">
        <v>9</v>
      </c>
      <c r="H27" s="5">
        <v>4</v>
      </c>
      <c r="I27" s="5">
        <v>5</v>
      </c>
      <c r="J27" s="5">
        <v>1</v>
      </c>
      <c r="K27" s="188">
        <f t="shared" si="0"/>
        <v>4</v>
      </c>
      <c r="L27" s="9">
        <v>410</v>
      </c>
      <c r="M27" s="9">
        <f t="shared" si="1"/>
        <v>1640</v>
      </c>
      <c r="N27" s="9">
        <f t="shared" si="2"/>
        <v>295.2</v>
      </c>
      <c r="O27" s="9">
        <f t="shared" si="3"/>
        <v>1935.2</v>
      </c>
    </row>
    <row r="28" spans="2:15" x14ac:dyDescent="0.25">
      <c r="B28" s="29">
        <v>43418</v>
      </c>
      <c r="C28" s="14" t="s">
        <v>190</v>
      </c>
      <c r="D28" s="152">
        <v>43418</v>
      </c>
      <c r="E28" s="192" t="s">
        <v>191</v>
      </c>
      <c r="F28" s="192"/>
      <c r="G28" s="5" t="s">
        <v>55</v>
      </c>
      <c r="H28" s="5">
        <v>1188</v>
      </c>
      <c r="I28" s="5">
        <v>1500</v>
      </c>
      <c r="J28" s="5">
        <v>312</v>
      </c>
      <c r="K28" s="188">
        <f t="shared" si="0"/>
        <v>1188</v>
      </c>
      <c r="L28" s="9">
        <v>4.0999999999999996</v>
      </c>
      <c r="M28" s="9">
        <f t="shared" si="1"/>
        <v>4870.7999999999993</v>
      </c>
      <c r="N28" s="9">
        <f t="shared" si="2"/>
        <v>876.7439999999998</v>
      </c>
      <c r="O28" s="9">
        <f t="shared" si="3"/>
        <v>5747.543999999999</v>
      </c>
    </row>
    <row r="29" spans="2:15" x14ac:dyDescent="0.25">
      <c r="B29" s="29">
        <v>43418</v>
      </c>
      <c r="C29" s="14" t="s">
        <v>123</v>
      </c>
      <c r="D29" s="152">
        <v>43418</v>
      </c>
      <c r="E29" s="192" t="s">
        <v>124</v>
      </c>
      <c r="F29" s="192"/>
      <c r="G29" s="5" t="s">
        <v>55</v>
      </c>
      <c r="H29" s="5">
        <v>300</v>
      </c>
      <c r="I29" s="5">
        <v>400</v>
      </c>
      <c r="J29" s="5">
        <v>100</v>
      </c>
      <c r="K29" s="188">
        <f t="shared" si="0"/>
        <v>300</v>
      </c>
      <c r="L29" s="9">
        <v>3.25</v>
      </c>
      <c r="M29" s="9">
        <f t="shared" si="1"/>
        <v>975</v>
      </c>
      <c r="N29" s="9">
        <f t="shared" si="2"/>
        <v>175.5</v>
      </c>
      <c r="O29" s="9">
        <f t="shared" si="3"/>
        <v>1150.5</v>
      </c>
    </row>
    <row r="30" spans="2:15" x14ac:dyDescent="0.25">
      <c r="B30" s="29">
        <v>43418</v>
      </c>
      <c r="C30" s="14" t="s">
        <v>119</v>
      </c>
      <c r="D30" s="152">
        <v>43418</v>
      </c>
      <c r="E30" s="192" t="s">
        <v>120</v>
      </c>
      <c r="F30" s="192"/>
      <c r="G30" s="5" t="str">
        <f>G29</f>
        <v>UNID.</v>
      </c>
      <c r="H30" s="5">
        <v>1200</v>
      </c>
      <c r="I30" s="5">
        <v>1800</v>
      </c>
      <c r="J30" s="5">
        <v>600</v>
      </c>
      <c r="K30" s="188">
        <f t="shared" si="0"/>
        <v>1200</v>
      </c>
      <c r="L30" s="9">
        <v>2.8</v>
      </c>
      <c r="M30" s="9">
        <f t="shared" si="1"/>
        <v>3360</v>
      </c>
      <c r="N30" s="9">
        <f t="shared" si="2"/>
        <v>604.79999999999995</v>
      </c>
      <c r="O30" s="9">
        <f t="shared" si="3"/>
        <v>3964.8</v>
      </c>
    </row>
    <row r="31" spans="2:15" x14ac:dyDescent="0.25">
      <c r="B31" s="29">
        <v>43418</v>
      </c>
      <c r="C31" s="14" t="s">
        <v>128</v>
      </c>
      <c r="D31" s="152">
        <v>43418</v>
      </c>
      <c r="E31" s="192" t="s">
        <v>134</v>
      </c>
      <c r="F31" s="192"/>
      <c r="G31" s="5" t="s">
        <v>55</v>
      </c>
      <c r="H31" s="5">
        <v>0</v>
      </c>
      <c r="I31" s="5">
        <v>3</v>
      </c>
      <c r="J31" s="5">
        <v>3</v>
      </c>
      <c r="K31" s="188">
        <f t="shared" si="0"/>
        <v>0</v>
      </c>
      <c r="L31" s="9">
        <v>575</v>
      </c>
      <c r="M31" s="9">
        <f t="shared" si="1"/>
        <v>0</v>
      </c>
      <c r="N31" s="9">
        <f t="shared" si="2"/>
        <v>0</v>
      </c>
      <c r="O31" s="9">
        <f t="shared" si="3"/>
        <v>0</v>
      </c>
    </row>
    <row r="32" spans="2:15" x14ac:dyDescent="0.25">
      <c r="B32" s="29">
        <v>43418</v>
      </c>
      <c r="C32" s="14" t="s">
        <v>127</v>
      </c>
      <c r="D32" s="152">
        <v>43418</v>
      </c>
      <c r="E32" s="192" t="s">
        <v>215</v>
      </c>
      <c r="F32" s="192"/>
      <c r="G32" s="5" t="s">
        <v>55</v>
      </c>
      <c r="H32" s="5">
        <v>0</v>
      </c>
      <c r="I32" s="5">
        <v>22</v>
      </c>
      <c r="J32" s="5">
        <v>22</v>
      </c>
      <c r="K32" s="188">
        <f t="shared" si="0"/>
        <v>0</v>
      </c>
      <c r="L32" s="9">
        <v>458</v>
      </c>
      <c r="M32" s="9">
        <f t="shared" si="1"/>
        <v>0</v>
      </c>
      <c r="N32" s="9">
        <f t="shared" si="2"/>
        <v>0</v>
      </c>
      <c r="O32" s="9">
        <f t="shared" si="3"/>
        <v>0</v>
      </c>
    </row>
    <row r="33" spans="2:16" ht="15" customHeight="1" x14ac:dyDescent="0.25">
      <c r="B33" s="29">
        <v>43418</v>
      </c>
      <c r="C33" s="14" t="s">
        <v>132</v>
      </c>
      <c r="D33" s="152">
        <v>43419</v>
      </c>
      <c r="E33" s="192" t="s">
        <v>133</v>
      </c>
      <c r="F33" s="192"/>
      <c r="G33" s="5" t="s">
        <v>55</v>
      </c>
      <c r="H33" s="5">
        <v>0</v>
      </c>
      <c r="I33" s="5">
        <v>20</v>
      </c>
      <c r="J33" s="5">
        <v>20</v>
      </c>
      <c r="K33" s="188">
        <f t="shared" si="0"/>
        <v>0</v>
      </c>
      <c r="L33" s="9">
        <v>130</v>
      </c>
      <c r="M33" s="9">
        <f t="shared" si="1"/>
        <v>0</v>
      </c>
      <c r="N33" s="9">
        <f t="shared" si="2"/>
        <v>0</v>
      </c>
      <c r="O33" s="9">
        <f t="shared" si="3"/>
        <v>0</v>
      </c>
    </row>
    <row r="34" spans="2:16" ht="15" customHeight="1" x14ac:dyDescent="0.25">
      <c r="B34" s="66">
        <v>43011</v>
      </c>
      <c r="C34" s="65" t="s">
        <v>196</v>
      </c>
      <c r="D34" s="89">
        <v>43011</v>
      </c>
      <c r="E34" s="218" t="s">
        <v>269</v>
      </c>
      <c r="F34" s="218"/>
      <c r="G34" s="67" t="s">
        <v>55</v>
      </c>
      <c r="H34" s="67">
        <v>24</v>
      </c>
      <c r="I34" s="67">
        <v>84</v>
      </c>
      <c r="J34" s="67">
        <v>60</v>
      </c>
      <c r="K34" s="188">
        <f t="shared" si="0"/>
        <v>24</v>
      </c>
      <c r="L34" s="68">
        <v>65</v>
      </c>
      <c r="M34" s="68">
        <f t="shared" si="1"/>
        <v>1560</v>
      </c>
      <c r="N34" s="68">
        <f t="shared" si="2"/>
        <v>280.8</v>
      </c>
      <c r="O34" s="68">
        <f t="shared" si="3"/>
        <v>1840.8</v>
      </c>
    </row>
    <row r="35" spans="2:16" x14ac:dyDescent="0.25">
      <c r="B35" s="29">
        <v>42958</v>
      </c>
      <c r="C35" s="14" t="s">
        <v>75</v>
      </c>
      <c r="D35" s="152">
        <v>42958</v>
      </c>
      <c r="E35" s="192" t="s">
        <v>6</v>
      </c>
      <c r="F35" s="192"/>
      <c r="G35" s="5" t="s">
        <v>55</v>
      </c>
      <c r="H35" s="5">
        <v>46</v>
      </c>
      <c r="I35" s="5">
        <v>72</v>
      </c>
      <c r="J35" s="5">
        <v>26</v>
      </c>
      <c r="K35" s="188">
        <f t="shared" si="0"/>
        <v>46</v>
      </c>
      <c r="L35" s="9">
        <v>25.08</v>
      </c>
      <c r="M35" s="9">
        <f t="shared" si="1"/>
        <v>1153.6799999999998</v>
      </c>
      <c r="N35" s="9">
        <f t="shared" si="2"/>
        <v>207.66239999999996</v>
      </c>
      <c r="O35" s="9">
        <f t="shared" si="3"/>
        <v>1361.3423999999998</v>
      </c>
    </row>
    <row r="36" spans="2:16" ht="15" customHeight="1" x14ac:dyDescent="0.25">
      <c r="B36" s="23"/>
      <c r="C36" s="22"/>
      <c r="D36" s="281" t="s">
        <v>140</v>
      </c>
      <c r="E36" s="281"/>
      <c r="F36" s="281"/>
      <c r="G36" s="281"/>
      <c r="H36" s="255"/>
      <c r="I36" s="6"/>
      <c r="J36" s="6"/>
      <c r="K36" s="7"/>
      <c r="L36" s="12"/>
      <c r="M36" s="20"/>
      <c r="N36" s="20"/>
      <c r="O36" s="109">
        <f>SUM(O37:O208)</f>
        <v>391196.2785999999</v>
      </c>
      <c r="P36" s="3"/>
    </row>
    <row r="37" spans="2:16" ht="15.75" x14ac:dyDescent="0.25">
      <c r="B37" s="29">
        <v>43585</v>
      </c>
      <c r="C37" s="14" t="s">
        <v>145</v>
      </c>
      <c r="D37" s="152">
        <v>43585</v>
      </c>
      <c r="E37" s="186" t="s">
        <v>150</v>
      </c>
      <c r="F37" s="186"/>
      <c r="G37" s="5" t="s">
        <v>55</v>
      </c>
      <c r="H37" s="188">
        <v>9</v>
      </c>
      <c r="I37" s="188">
        <v>27</v>
      </c>
      <c r="J37" s="5">
        <v>18</v>
      </c>
      <c r="K37" s="5">
        <f t="shared" ref="K37:K82" si="4">I37-J37</f>
        <v>9</v>
      </c>
      <c r="L37" s="194">
        <v>68</v>
      </c>
      <c r="M37" s="8">
        <f t="shared" ref="M37:M68" si="5">K37*L37</f>
        <v>612</v>
      </c>
      <c r="N37" s="9">
        <f t="shared" ref="N37:N82" si="6">M37*18%</f>
        <v>110.16</v>
      </c>
      <c r="O37" s="8">
        <f t="shared" ref="O37:O82" si="7">M37+N37</f>
        <v>722.16</v>
      </c>
      <c r="P37" s="3"/>
    </row>
    <row r="38" spans="2:16" ht="15.75" x14ac:dyDescent="0.25">
      <c r="B38" s="29">
        <v>43586</v>
      </c>
      <c r="C38" s="14" t="s">
        <v>147</v>
      </c>
      <c r="D38" s="152">
        <v>43586</v>
      </c>
      <c r="E38" s="186" t="s">
        <v>227</v>
      </c>
      <c r="F38" s="186"/>
      <c r="G38" s="5" t="s">
        <v>55</v>
      </c>
      <c r="H38" s="188">
        <v>69</v>
      </c>
      <c r="I38" s="188">
        <v>90</v>
      </c>
      <c r="J38" s="188">
        <v>21</v>
      </c>
      <c r="K38" s="5">
        <f t="shared" si="4"/>
        <v>69</v>
      </c>
      <c r="L38" s="194">
        <v>6.8</v>
      </c>
      <c r="M38" s="8">
        <f t="shared" si="5"/>
        <v>469.2</v>
      </c>
      <c r="N38" s="9">
        <f t="shared" si="6"/>
        <v>84.455999999999989</v>
      </c>
      <c r="O38" s="8">
        <f t="shared" si="7"/>
        <v>553.65599999999995</v>
      </c>
      <c r="P38" s="3"/>
    </row>
    <row r="39" spans="2:16" ht="15.75" x14ac:dyDescent="0.25">
      <c r="B39" s="49">
        <v>43586</v>
      </c>
      <c r="C39" s="50" t="s">
        <v>146</v>
      </c>
      <c r="D39" s="153">
        <v>43586</v>
      </c>
      <c r="E39" s="228" t="s">
        <v>151</v>
      </c>
      <c r="F39" s="228"/>
      <c r="G39" s="5" t="s">
        <v>55</v>
      </c>
      <c r="H39" s="188">
        <v>64</v>
      </c>
      <c r="I39" s="210">
        <v>100</v>
      </c>
      <c r="J39" s="210">
        <v>36</v>
      </c>
      <c r="K39" s="51">
        <f t="shared" si="4"/>
        <v>64</v>
      </c>
      <c r="L39" s="195">
        <v>5.2</v>
      </c>
      <c r="M39" s="53">
        <f t="shared" si="5"/>
        <v>332.8</v>
      </c>
      <c r="N39" s="52">
        <f t="shared" si="6"/>
        <v>59.903999999999996</v>
      </c>
      <c r="O39" s="53">
        <f t="shared" si="7"/>
        <v>392.70400000000001</v>
      </c>
      <c r="P39" s="3"/>
    </row>
    <row r="40" spans="2:16" ht="15.75" x14ac:dyDescent="0.25">
      <c r="B40" s="29">
        <v>44007</v>
      </c>
      <c r="C40" s="14" t="s">
        <v>204</v>
      </c>
      <c r="D40" s="152">
        <v>44007</v>
      </c>
      <c r="E40" s="186" t="s">
        <v>224</v>
      </c>
      <c r="F40" s="186"/>
      <c r="G40" s="188" t="s">
        <v>9</v>
      </c>
      <c r="H40" s="188">
        <v>10</v>
      </c>
      <c r="I40" s="188">
        <v>12</v>
      </c>
      <c r="J40" s="188">
        <v>2</v>
      </c>
      <c r="K40" s="5">
        <f t="shared" si="4"/>
        <v>10</v>
      </c>
      <c r="L40" s="194">
        <v>94</v>
      </c>
      <c r="M40" s="8">
        <f t="shared" si="5"/>
        <v>940</v>
      </c>
      <c r="N40" s="9">
        <f t="shared" si="6"/>
        <v>169.2</v>
      </c>
      <c r="O40" s="8">
        <f t="shared" si="7"/>
        <v>1109.2</v>
      </c>
      <c r="P40" s="3"/>
    </row>
    <row r="41" spans="2:16" s="61" customFormat="1" ht="15.75" x14ac:dyDescent="0.25">
      <c r="B41" s="72">
        <f>B40</f>
        <v>44007</v>
      </c>
      <c r="C41" s="71" t="s">
        <v>204</v>
      </c>
      <c r="D41" s="154">
        <f>D40</f>
        <v>44007</v>
      </c>
      <c r="E41" s="229" t="s">
        <v>274</v>
      </c>
      <c r="F41" s="229"/>
      <c r="G41" s="73" t="s">
        <v>55</v>
      </c>
      <c r="H41" s="73">
        <v>490</v>
      </c>
      <c r="I41" s="73">
        <v>500</v>
      </c>
      <c r="J41" s="73">
        <v>10</v>
      </c>
      <c r="K41" s="74">
        <f t="shared" si="4"/>
        <v>490</v>
      </c>
      <c r="L41" s="196">
        <v>0.87</v>
      </c>
      <c r="M41" s="76">
        <f t="shared" si="5"/>
        <v>426.3</v>
      </c>
      <c r="N41" s="75">
        <f t="shared" si="6"/>
        <v>76.733999999999995</v>
      </c>
      <c r="O41" s="76">
        <f t="shared" si="7"/>
        <v>503.03399999999999</v>
      </c>
      <c r="P41" s="60"/>
    </row>
    <row r="42" spans="2:16" s="61" customFormat="1" ht="15.75" x14ac:dyDescent="0.25">
      <c r="B42" s="72">
        <f>B41</f>
        <v>44007</v>
      </c>
      <c r="C42" s="71" t="s">
        <v>204</v>
      </c>
      <c r="D42" s="154">
        <f>D41</f>
        <v>44007</v>
      </c>
      <c r="E42" s="229" t="s">
        <v>275</v>
      </c>
      <c r="F42" s="229"/>
      <c r="G42" s="73" t="str">
        <f>G38</f>
        <v>UNID.</v>
      </c>
      <c r="H42" s="73">
        <v>2387</v>
      </c>
      <c r="I42" s="73">
        <v>3000</v>
      </c>
      <c r="J42" s="73">
        <v>613</v>
      </c>
      <c r="K42" s="74">
        <f t="shared" si="4"/>
        <v>2387</v>
      </c>
      <c r="L42" s="196">
        <v>0.86399999999999999</v>
      </c>
      <c r="M42" s="76">
        <f t="shared" si="5"/>
        <v>2062.3679999999999</v>
      </c>
      <c r="N42" s="75">
        <f t="shared" si="6"/>
        <v>371.22623999999996</v>
      </c>
      <c r="O42" s="76">
        <f t="shared" si="7"/>
        <v>2433.5942399999999</v>
      </c>
      <c r="P42" s="60"/>
    </row>
    <row r="43" spans="2:16" ht="15.75" x14ac:dyDescent="0.25">
      <c r="B43" s="29">
        <v>44007</v>
      </c>
      <c r="C43" s="14" t="s">
        <v>205</v>
      </c>
      <c r="D43" s="152">
        <v>44007</v>
      </c>
      <c r="E43" s="186" t="s">
        <v>225</v>
      </c>
      <c r="F43" s="186"/>
      <c r="G43" s="188" t="s">
        <v>9</v>
      </c>
      <c r="H43" s="188">
        <v>0</v>
      </c>
      <c r="I43" s="188">
        <v>6</v>
      </c>
      <c r="J43" s="188">
        <v>6</v>
      </c>
      <c r="K43" s="5">
        <f t="shared" si="4"/>
        <v>0</v>
      </c>
      <c r="L43" s="194">
        <v>40</v>
      </c>
      <c r="M43" s="8">
        <f t="shared" si="5"/>
        <v>0</v>
      </c>
      <c r="N43" s="9">
        <f t="shared" si="6"/>
        <v>0</v>
      </c>
      <c r="O43" s="8">
        <f t="shared" si="7"/>
        <v>0</v>
      </c>
      <c r="P43" s="3"/>
    </row>
    <row r="44" spans="2:16" ht="15.75" x14ac:dyDescent="0.25">
      <c r="B44" s="29">
        <v>44007</v>
      </c>
      <c r="C44" s="14" t="s">
        <v>237</v>
      </c>
      <c r="D44" s="152">
        <v>44007</v>
      </c>
      <c r="E44" s="186" t="s">
        <v>238</v>
      </c>
      <c r="F44" s="186"/>
      <c r="G44" s="188" t="s">
        <v>9</v>
      </c>
      <c r="H44" s="188">
        <v>0</v>
      </c>
      <c r="I44" s="188">
        <v>5</v>
      </c>
      <c r="J44" s="188">
        <v>5</v>
      </c>
      <c r="K44" s="5">
        <f t="shared" si="4"/>
        <v>0</v>
      </c>
      <c r="L44" s="194">
        <v>21.42</v>
      </c>
      <c r="M44" s="8">
        <f t="shared" si="5"/>
        <v>0</v>
      </c>
      <c r="N44" s="9">
        <f t="shared" si="6"/>
        <v>0</v>
      </c>
      <c r="O44" s="8">
        <f t="shared" si="7"/>
        <v>0</v>
      </c>
      <c r="P44" s="3"/>
    </row>
    <row r="45" spans="2:16" ht="15.75" x14ac:dyDescent="0.25">
      <c r="B45" s="29">
        <v>44007</v>
      </c>
      <c r="C45" s="14" t="s">
        <v>212</v>
      </c>
      <c r="D45" s="152">
        <v>44007</v>
      </c>
      <c r="E45" s="186" t="s">
        <v>226</v>
      </c>
      <c r="F45" s="186"/>
      <c r="G45" s="188" t="s">
        <v>9</v>
      </c>
      <c r="H45" s="188">
        <v>0</v>
      </c>
      <c r="I45" s="188">
        <v>10</v>
      </c>
      <c r="J45" s="188">
        <v>10</v>
      </c>
      <c r="K45" s="5">
        <f t="shared" si="4"/>
        <v>0</v>
      </c>
      <c r="L45" s="194">
        <v>18</v>
      </c>
      <c r="M45" s="8">
        <f t="shared" si="5"/>
        <v>0</v>
      </c>
      <c r="N45" s="9">
        <f t="shared" si="6"/>
        <v>0</v>
      </c>
      <c r="O45" s="8">
        <f t="shared" si="7"/>
        <v>0</v>
      </c>
      <c r="P45" s="3"/>
    </row>
    <row r="46" spans="2:16" ht="15.75" x14ac:dyDescent="0.25">
      <c r="B46" s="29">
        <v>44007</v>
      </c>
      <c r="C46" s="14" t="s">
        <v>228</v>
      </c>
      <c r="D46" s="152">
        <v>44007</v>
      </c>
      <c r="E46" s="186" t="s">
        <v>229</v>
      </c>
      <c r="F46" s="186"/>
      <c r="G46" s="188" t="s">
        <v>11</v>
      </c>
      <c r="H46" s="188">
        <v>20</v>
      </c>
      <c r="I46" s="188">
        <v>24</v>
      </c>
      <c r="J46" s="188">
        <v>4</v>
      </c>
      <c r="K46" s="5">
        <f t="shared" si="4"/>
        <v>20</v>
      </c>
      <c r="L46" s="194">
        <v>60</v>
      </c>
      <c r="M46" s="8">
        <f t="shared" si="5"/>
        <v>1200</v>
      </c>
      <c r="N46" s="9">
        <f t="shared" si="6"/>
        <v>216</v>
      </c>
      <c r="O46" s="8">
        <f t="shared" si="7"/>
        <v>1416</v>
      </c>
      <c r="P46" s="3"/>
    </row>
    <row r="47" spans="2:16" ht="15.75" x14ac:dyDescent="0.25">
      <c r="B47" s="29">
        <v>44007</v>
      </c>
      <c r="C47" s="14" t="s">
        <v>239</v>
      </c>
      <c r="D47" s="152">
        <v>44007</v>
      </c>
      <c r="E47" s="186" t="s">
        <v>240</v>
      </c>
      <c r="F47" s="186"/>
      <c r="G47" s="188" t="s">
        <v>9</v>
      </c>
      <c r="H47" s="188">
        <v>57</v>
      </c>
      <c r="I47" s="188">
        <v>59</v>
      </c>
      <c r="J47" s="188">
        <v>2</v>
      </c>
      <c r="K47" s="5">
        <f t="shared" si="4"/>
        <v>57</v>
      </c>
      <c r="L47" s="194">
        <v>16.61</v>
      </c>
      <c r="M47" s="8">
        <f t="shared" si="5"/>
        <v>946.77</v>
      </c>
      <c r="N47" s="9">
        <f t="shared" si="6"/>
        <v>170.4186</v>
      </c>
      <c r="O47" s="8">
        <f t="shared" si="7"/>
        <v>1117.1886</v>
      </c>
      <c r="P47" s="3"/>
    </row>
    <row r="48" spans="2:16" ht="15.75" x14ac:dyDescent="0.25">
      <c r="B48" s="29">
        <v>43590</v>
      </c>
      <c r="C48" s="14" t="s">
        <v>149</v>
      </c>
      <c r="D48" s="152">
        <v>43590</v>
      </c>
      <c r="E48" s="192" t="s">
        <v>153</v>
      </c>
      <c r="F48" s="192"/>
      <c r="G48" s="5" t="str">
        <f>G38</f>
        <v>UNID.</v>
      </c>
      <c r="H48" s="5">
        <v>0</v>
      </c>
      <c r="I48" s="5">
        <v>1308</v>
      </c>
      <c r="J48" s="5">
        <v>1308</v>
      </c>
      <c r="K48" s="5">
        <f t="shared" si="4"/>
        <v>0</v>
      </c>
      <c r="L48" s="194">
        <v>11.833</v>
      </c>
      <c r="M48" s="9">
        <f t="shared" si="5"/>
        <v>0</v>
      </c>
      <c r="N48" s="9">
        <f t="shared" si="6"/>
        <v>0</v>
      </c>
      <c r="O48" s="9">
        <f t="shared" si="7"/>
        <v>0</v>
      </c>
      <c r="P48" s="3"/>
    </row>
    <row r="49" spans="1:21" ht="15.75" x14ac:dyDescent="0.25">
      <c r="B49" s="29">
        <v>43591</v>
      </c>
      <c r="C49" s="14" t="s">
        <v>154</v>
      </c>
      <c r="D49" s="152">
        <v>43591</v>
      </c>
      <c r="E49" s="192" t="s">
        <v>156</v>
      </c>
      <c r="F49" s="192"/>
      <c r="G49" s="5" t="s">
        <v>11</v>
      </c>
      <c r="H49" s="5">
        <v>0</v>
      </c>
      <c r="I49" s="5">
        <v>500</v>
      </c>
      <c r="J49" s="5">
        <v>500</v>
      </c>
      <c r="K49" s="5">
        <f t="shared" si="4"/>
        <v>0</v>
      </c>
      <c r="L49" s="194">
        <v>9.8000000000000007</v>
      </c>
      <c r="M49" s="9">
        <f t="shared" si="5"/>
        <v>0</v>
      </c>
      <c r="N49" s="9">
        <f t="shared" si="6"/>
        <v>0</v>
      </c>
      <c r="O49" s="9">
        <f t="shared" si="7"/>
        <v>0</v>
      </c>
      <c r="P49" s="3"/>
    </row>
    <row r="50" spans="1:21" s="58" customFormat="1" ht="15.75" x14ac:dyDescent="0.25">
      <c r="B50" s="49">
        <v>43592</v>
      </c>
      <c r="C50" s="50" t="s">
        <v>155</v>
      </c>
      <c r="D50" s="153">
        <v>43592</v>
      </c>
      <c r="E50" s="213" t="s">
        <v>157</v>
      </c>
      <c r="F50" s="213"/>
      <c r="G50" s="51" t="s">
        <v>55</v>
      </c>
      <c r="H50" s="51">
        <v>167</v>
      </c>
      <c r="I50" s="51">
        <v>204</v>
      </c>
      <c r="J50" s="51">
        <v>37</v>
      </c>
      <c r="K50" s="51">
        <f t="shared" si="4"/>
        <v>167</v>
      </c>
      <c r="L50" s="195">
        <v>31.666</v>
      </c>
      <c r="M50" s="52">
        <f t="shared" si="5"/>
        <v>5288.2219999999998</v>
      </c>
      <c r="N50" s="52">
        <f t="shared" si="6"/>
        <v>951.87995999999987</v>
      </c>
      <c r="O50" s="52">
        <f t="shared" si="7"/>
        <v>6240.10196</v>
      </c>
      <c r="P50" s="57"/>
    </row>
    <row r="51" spans="1:21" ht="15.75" x14ac:dyDescent="0.25">
      <c r="B51" s="29">
        <v>43593</v>
      </c>
      <c r="C51" s="14" t="s">
        <v>158</v>
      </c>
      <c r="D51" s="152">
        <v>43593</v>
      </c>
      <c r="E51" s="186" t="s">
        <v>161</v>
      </c>
      <c r="F51" s="186"/>
      <c r="G51" s="188" t="s">
        <v>55</v>
      </c>
      <c r="H51" s="188">
        <v>8</v>
      </c>
      <c r="I51" s="188">
        <v>23</v>
      </c>
      <c r="J51" s="188">
        <v>15</v>
      </c>
      <c r="K51" s="5">
        <f t="shared" si="4"/>
        <v>8</v>
      </c>
      <c r="L51" s="194">
        <v>17.600000000000001</v>
      </c>
      <c r="M51" s="8">
        <f t="shared" si="5"/>
        <v>140.80000000000001</v>
      </c>
      <c r="N51" s="9">
        <f t="shared" si="6"/>
        <v>25.344000000000001</v>
      </c>
      <c r="O51" s="8">
        <f t="shared" si="7"/>
        <v>166.14400000000001</v>
      </c>
      <c r="P51" s="3"/>
    </row>
    <row r="52" spans="1:21" ht="15.75" x14ac:dyDescent="0.25">
      <c r="B52" s="29">
        <v>43594</v>
      </c>
      <c r="C52" s="14" t="s">
        <v>159</v>
      </c>
      <c r="D52" s="152">
        <v>43594</v>
      </c>
      <c r="E52" s="186" t="s">
        <v>162</v>
      </c>
      <c r="F52" s="186"/>
      <c r="G52" s="188" t="s">
        <v>55</v>
      </c>
      <c r="H52" s="188">
        <v>8</v>
      </c>
      <c r="I52" s="188">
        <v>10</v>
      </c>
      <c r="J52" s="188">
        <v>2</v>
      </c>
      <c r="K52" s="5">
        <f t="shared" si="4"/>
        <v>8</v>
      </c>
      <c r="L52" s="194">
        <v>250</v>
      </c>
      <c r="M52" s="8">
        <f t="shared" si="5"/>
        <v>2000</v>
      </c>
      <c r="N52" s="9">
        <f t="shared" si="6"/>
        <v>360</v>
      </c>
      <c r="O52" s="8">
        <f t="shared" si="7"/>
        <v>2360</v>
      </c>
      <c r="P52" s="3"/>
    </row>
    <row r="53" spans="1:21" ht="15.75" x14ac:dyDescent="0.25">
      <c r="B53" s="29">
        <v>43595</v>
      </c>
      <c r="C53" s="14" t="s">
        <v>160</v>
      </c>
      <c r="D53" s="152">
        <v>43595</v>
      </c>
      <c r="E53" s="186" t="s">
        <v>302</v>
      </c>
      <c r="F53" s="186"/>
      <c r="G53" s="188" t="s">
        <v>55</v>
      </c>
      <c r="H53" s="188">
        <v>12</v>
      </c>
      <c r="I53" s="188">
        <v>17</v>
      </c>
      <c r="J53" s="188">
        <v>5</v>
      </c>
      <c r="K53" s="5">
        <f t="shared" si="4"/>
        <v>12</v>
      </c>
      <c r="L53" s="194">
        <v>364</v>
      </c>
      <c r="M53" s="8">
        <f t="shared" si="5"/>
        <v>4368</v>
      </c>
      <c r="N53" s="9">
        <f t="shared" si="6"/>
        <v>786.24</v>
      </c>
      <c r="O53" s="8">
        <f t="shared" si="7"/>
        <v>5154.24</v>
      </c>
      <c r="P53" s="3"/>
    </row>
    <row r="54" spans="1:21" ht="15.75" x14ac:dyDescent="0.25">
      <c r="B54" s="29">
        <v>42958</v>
      </c>
      <c r="C54" s="14" t="s">
        <v>43</v>
      </c>
      <c r="D54" s="152">
        <v>42958</v>
      </c>
      <c r="E54" s="192" t="s">
        <v>10</v>
      </c>
      <c r="F54" s="192"/>
      <c r="G54" s="5" t="s">
        <v>11</v>
      </c>
      <c r="H54" s="5">
        <v>1</v>
      </c>
      <c r="I54" s="5">
        <v>4</v>
      </c>
      <c r="J54" s="5">
        <v>3</v>
      </c>
      <c r="K54" s="5">
        <f t="shared" si="4"/>
        <v>1</v>
      </c>
      <c r="L54" s="194">
        <v>1015</v>
      </c>
      <c r="M54" s="9">
        <f t="shared" si="5"/>
        <v>1015</v>
      </c>
      <c r="N54" s="9">
        <f t="shared" si="6"/>
        <v>182.7</v>
      </c>
      <c r="O54" s="9">
        <f t="shared" si="7"/>
        <v>1197.7</v>
      </c>
      <c r="P54" s="3"/>
    </row>
    <row r="55" spans="1:21" ht="15.75" x14ac:dyDescent="0.25">
      <c r="B55" s="29">
        <v>44007</v>
      </c>
      <c r="C55" s="14" t="s">
        <v>44</v>
      </c>
      <c r="D55" s="152">
        <v>44007</v>
      </c>
      <c r="E55" s="192" t="s">
        <v>12</v>
      </c>
      <c r="F55" s="192"/>
      <c r="G55" s="5" t="s">
        <v>11</v>
      </c>
      <c r="H55" s="5">
        <v>6</v>
      </c>
      <c r="I55" s="5">
        <v>7</v>
      </c>
      <c r="J55" s="5">
        <v>1</v>
      </c>
      <c r="K55" s="5">
        <f t="shared" si="4"/>
        <v>6</v>
      </c>
      <c r="L55" s="194">
        <v>158.47</v>
      </c>
      <c r="M55" s="9">
        <f t="shared" si="5"/>
        <v>950.81999999999994</v>
      </c>
      <c r="N55" s="9">
        <f t="shared" si="6"/>
        <v>171.14759999999998</v>
      </c>
      <c r="O55" s="9">
        <f t="shared" si="7"/>
        <v>1121.9675999999999</v>
      </c>
      <c r="P55" s="3"/>
    </row>
    <row r="56" spans="1:21" ht="15" customHeight="1" x14ac:dyDescent="0.25">
      <c r="B56" s="29">
        <v>42958</v>
      </c>
      <c r="C56" s="14" t="s">
        <v>46</v>
      </c>
      <c r="D56" s="152">
        <v>42958</v>
      </c>
      <c r="E56" s="192" t="s">
        <v>17</v>
      </c>
      <c r="F56" s="192"/>
      <c r="G56" s="5" t="s">
        <v>55</v>
      </c>
      <c r="H56" s="5">
        <v>0</v>
      </c>
      <c r="I56" s="5">
        <v>2</v>
      </c>
      <c r="J56" s="5">
        <v>2</v>
      </c>
      <c r="K56" s="5">
        <f t="shared" si="4"/>
        <v>0</v>
      </c>
      <c r="L56" s="194">
        <v>6395</v>
      </c>
      <c r="M56" s="9">
        <f t="shared" si="5"/>
        <v>0</v>
      </c>
      <c r="N56" s="9">
        <f t="shared" si="6"/>
        <v>0</v>
      </c>
      <c r="O56" s="9">
        <f t="shared" si="7"/>
        <v>0</v>
      </c>
      <c r="P56" s="3"/>
    </row>
    <row r="57" spans="1:21" ht="15" customHeight="1" x14ac:dyDescent="0.25">
      <c r="A57" t="s">
        <v>283</v>
      </c>
      <c r="B57" s="29">
        <v>42958</v>
      </c>
      <c r="C57" s="14" t="s">
        <v>47</v>
      </c>
      <c r="D57" s="152">
        <v>42958</v>
      </c>
      <c r="E57" s="192" t="s">
        <v>18</v>
      </c>
      <c r="F57" s="192"/>
      <c r="G57" s="5" t="s">
        <v>55</v>
      </c>
      <c r="H57" s="5">
        <v>2</v>
      </c>
      <c r="I57" s="5">
        <v>12</v>
      </c>
      <c r="J57" s="5">
        <v>10</v>
      </c>
      <c r="K57" s="5">
        <f t="shared" si="4"/>
        <v>2</v>
      </c>
      <c r="L57" s="194">
        <v>390</v>
      </c>
      <c r="M57" s="9">
        <f t="shared" si="5"/>
        <v>780</v>
      </c>
      <c r="N57" s="9">
        <f t="shared" si="6"/>
        <v>140.4</v>
      </c>
      <c r="O57" s="9">
        <f t="shared" si="7"/>
        <v>920.4</v>
      </c>
      <c r="P57" s="3"/>
    </row>
    <row r="58" spans="1:21" ht="15.75" x14ac:dyDescent="0.25">
      <c r="B58" s="49">
        <v>43418</v>
      </c>
      <c r="C58" s="50" t="s">
        <v>121</v>
      </c>
      <c r="D58" s="153">
        <v>43418</v>
      </c>
      <c r="E58" s="213" t="s">
        <v>282</v>
      </c>
      <c r="F58" s="213"/>
      <c r="G58" s="51" t="s">
        <v>55</v>
      </c>
      <c r="H58" s="51">
        <v>7</v>
      </c>
      <c r="I58" s="51">
        <v>12</v>
      </c>
      <c r="J58" s="51">
        <v>5</v>
      </c>
      <c r="K58" s="210">
        <f t="shared" si="4"/>
        <v>7</v>
      </c>
      <c r="L58" s="195">
        <v>151</v>
      </c>
      <c r="M58" s="52">
        <f t="shared" si="5"/>
        <v>1057</v>
      </c>
      <c r="N58" s="53">
        <f t="shared" si="6"/>
        <v>190.26</v>
      </c>
      <c r="O58" s="53">
        <f t="shared" si="7"/>
        <v>1247.26</v>
      </c>
      <c r="P58" s="3"/>
    </row>
    <row r="59" spans="1:21" s="58" customFormat="1" ht="15.75" x14ac:dyDescent="0.25">
      <c r="B59" s="49">
        <v>43418</v>
      </c>
      <c r="C59" s="50" t="s">
        <v>121</v>
      </c>
      <c r="D59" s="153">
        <v>43418</v>
      </c>
      <c r="E59" s="213" t="s">
        <v>122</v>
      </c>
      <c r="F59" s="213"/>
      <c r="G59" s="51" t="s">
        <v>55</v>
      </c>
      <c r="H59" s="51">
        <v>0</v>
      </c>
      <c r="I59" s="51">
        <v>12</v>
      </c>
      <c r="J59" s="51">
        <v>12</v>
      </c>
      <c r="K59" s="210">
        <f t="shared" si="4"/>
        <v>0</v>
      </c>
      <c r="L59" s="195">
        <v>151</v>
      </c>
      <c r="M59" s="52">
        <f t="shared" si="5"/>
        <v>0</v>
      </c>
      <c r="N59" s="53">
        <f t="shared" si="6"/>
        <v>0</v>
      </c>
      <c r="O59" s="53">
        <f t="shared" si="7"/>
        <v>0</v>
      </c>
      <c r="P59" s="57"/>
    </row>
    <row r="60" spans="1:21" ht="15.75" x14ac:dyDescent="0.25">
      <c r="B60" s="29">
        <v>42958</v>
      </c>
      <c r="C60" s="14" t="s">
        <v>48</v>
      </c>
      <c r="D60" s="152">
        <v>42958</v>
      </c>
      <c r="E60" s="192" t="s">
        <v>19</v>
      </c>
      <c r="F60" s="192"/>
      <c r="G60" s="5" t="s">
        <v>55</v>
      </c>
      <c r="H60" s="5">
        <v>5</v>
      </c>
      <c r="I60" s="5">
        <v>20</v>
      </c>
      <c r="J60" s="5">
        <v>15</v>
      </c>
      <c r="K60" s="188">
        <f t="shared" si="4"/>
        <v>5</v>
      </c>
      <c r="L60" s="194">
        <v>35</v>
      </c>
      <c r="M60" s="9">
        <f t="shared" si="5"/>
        <v>175</v>
      </c>
      <c r="N60" s="8">
        <f t="shared" si="6"/>
        <v>31.5</v>
      </c>
      <c r="O60" s="8">
        <f t="shared" si="7"/>
        <v>206.5</v>
      </c>
      <c r="P60" s="3"/>
    </row>
    <row r="61" spans="1:21" ht="15.75" x14ac:dyDescent="0.25">
      <c r="B61" s="29">
        <v>43011</v>
      </c>
      <c r="C61" s="14" t="s">
        <v>194</v>
      </c>
      <c r="D61" s="152">
        <v>43011</v>
      </c>
      <c r="E61" s="189" t="s">
        <v>197</v>
      </c>
      <c r="F61" s="189"/>
      <c r="G61" s="5" t="s">
        <v>55</v>
      </c>
      <c r="H61" s="190">
        <v>1</v>
      </c>
      <c r="I61" s="190">
        <v>4</v>
      </c>
      <c r="J61" s="190">
        <v>3</v>
      </c>
      <c r="K61" s="5">
        <f t="shared" si="4"/>
        <v>1</v>
      </c>
      <c r="L61" s="197">
        <v>350</v>
      </c>
      <c r="M61" s="9">
        <f t="shared" si="5"/>
        <v>350</v>
      </c>
      <c r="N61" s="9">
        <f t="shared" si="6"/>
        <v>63</v>
      </c>
      <c r="O61" s="9">
        <f t="shared" si="7"/>
        <v>413</v>
      </c>
      <c r="P61" s="3"/>
    </row>
    <row r="62" spans="1:21" s="58" customFormat="1" ht="15.75" x14ac:dyDescent="0.25">
      <c r="B62" s="49">
        <v>44007</v>
      </c>
      <c r="C62" s="50" t="s">
        <v>232</v>
      </c>
      <c r="D62" s="153">
        <v>44007</v>
      </c>
      <c r="E62" s="230" t="s">
        <v>234</v>
      </c>
      <c r="F62" s="230"/>
      <c r="G62" s="51" t="s">
        <v>9</v>
      </c>
      <c r="H62" s="231">
        <v>2</v>
      </c>
      <c r="I62" s="231">
        <v>2</v>
      </c>
      <c r="J62" s="231">
        <v>0</v>
      </c>
      <c r="K62" s="51">
        <f t="shared" si="4"/>
        <v>2</v>
      </c>
      <c r="L62" s="197">
        <v>99.59</v>
      </c>
      <c r="M62" s="52">
        <f t="shared" si="5"/>
        <v>199.18</v>
      </c>
      <c r="N62" s="52">
        <f t="shared" si="6"/>
        <v>35.852400000000003</v>
      </c>
      <c r="O62" s="52">
        <f t="shared" si="7"/>
        <v>235.0324</v>
      </c>
      <c r="P62" s="57"/>
    </row>
    <row r="63" spans="1:21" s="80" customFormat="1" ht="15.75" x14ac:dyDescent="0.25">
      <c r="B63" s="66">
        <v>44007</v>
      </c>
      <c r="C63" s="65" t="s">
        <v>232</v>
      </c>
      <c r="D63" s="89">
        <f>D61</f>
        <v>43011</v>
      </c>
      <c r="E63" s="232" t="s">
        <v>268</v>
      </c>
      <c r="F63" s="232"/>
      <c r="G63" s="67" t="s">
        <v>55</v>
      </c>
      <c r="H63" s="233">
        <v>6</v>
      </c>
      <c r="I63" s="233">
        <v>8</v>
      </c>
      <c r="J63" s="233">
        <v>2</v>
      </c>
      <c r="K63" s="67">
        <f t="shared" si="4"/>
        <v>6</v>
      </c>
      <c r="L63" s="198">
        <v>45</v>
      </c>
      <c r="M63" s="68">
        <f t="shared" si="5"/>
        <v>270</v>
      </c>
      <c r="N63" s="68">
        <f t="shared" si="6"/>
        <v>48.6</v>
      </c>
      <c r="O63" s="68">
        <f t="shared" si="7"/>
        <v>318.60000000000002</v>
      </c>
      <c r="P63" s="79"/>
    </row>
    <row r="64" spans="1:21" s="86" customFormat="1" ht="15.75" x14ac:dyDescent="0.25">
      <c r="B64" s="82">
        <f>B62</f>
        <v>44007</v>
      </c>
      <c r="C64" s="83" t="s">
        <v>232</v>
      </c>
      <c r="D64" s="155">
        <f>D62</f>
        <v>44007</v>
      </c>
      <c r="E64" s="234" t="s">
        <v>263</v>
      </c>
      <c r="F64" s="234"/>
      <c r="G64" s="235" t="str">
        <f>G61</f>
        <v>UNID.</v>
      </c>
      <c r="H64" s="236">
        <v>13</v>
      </c>
      <c r="I64" s="236">
        <v>17</v>
      </c>
      <c r="J64" s="236">
        <v>4</v>
      </c>
      <c r="K64" s="235">
        <f t="shared" si="4"/>
        <v>13</v>
      </c>
      <c r="L64" s="199">
        <v>65</v>
      </c>
      <c r="M64" s="87">
        <f t="shared" si="5"/>
        <v>845</v>
      </c>
      <c r="N64" s="87">
        <f t="shared" si="6"/>
        <v>152.1</v>
      </c>
      <c r="O64" s="87">
        <f t="shared" si="7"/>
        <v>997.1</v>
      </c>
      <c r="P64" s="88"/>
      <c r="S64" s="269"/>
      <c r="T64" s="269"/>
      <c r="U64" s="269"/>
    </row>
    <row r="65" spans="2:21" s="80" customFormat="1" ht="15.75" x14ac:dyDescent="0.25">
      <c r="B65" s="66">
        <f t="shared" ref="B65:B70" si="8">B64</f>
        <v>44007</v>
      </c>
      <c r="C65" s="65" t="s">
        <v>232</v>
      </c>
      <c r="D65" s="89">
        <f t="shared" ref="D65:D70" si="9">D64</f>
        <v>44007</v>
      </c>
      <c r="E65" s="232" t="s">
        <v>264</v>
      </c>
      <c r="F65" s="232"/>
      <c r="G65" s="67" t="str">
        <f>G64</f>
        <v>UNID.</v>
      </c>
      <c r="H65" s="233">
        <v>57</v>
      </c>
      <c r="I65" s="233">
        <v>67</v>
      </c>
      <c r="J65" s="233">
        <v>10</v>
      </c>
      <c r="K65" s="67">
        <f t="shared" si="4"/>
        <v>57</v>
      </c>
      <c r="L65" s="198">
        <v>29</v>
      </c>
      <c r="M65" s="68">
        <f t="shared" si="5"/>
        <v>1653</v>
      </c>
      <c r="N65" s="68">
        <f t="shared" si="6"/>
        <v>297.53999999999996</v>
      </c>
      <c r="O65" s="68">
        <f t="shared" si="7"/>
        <v>1950.54</v>
      </c>
      <c r="P65" s="79"/>
      <c r="S65" s="269"/>
      <c r="T65" s="270"/>
      <c r="U65" s="269"/>
    </row>
    <row r="66" spans="2:21" s="86" customFormat="1" ht="15.75" x14ac:dyDescent="0.25">
      <c r="B66" s="82">
        <f t="shared" si="8"/>
        <v>44007</v>
      </c>
      <c r="C66" s="83" t="s">
        <v>232</v>
      </c>
      <c r="D66" s="155">
        <f t="shared" si="9"/>
        <v>44007</v>
      </c>
      <c r="E66" s="234" t="s">
        <v>265</v>
      </c>
      <c r="F66" s="234"/>
      <c r="G66" s="235" t="str">
        <f>G65</f>
        <v>UNID.</v>
      </c>
      <c r="H66" s="236">
        <v>6</v>
      </c>
      <c r="I66" s="236">
        <v>7</v>
      </c>
      <c r="J66" s="236">
        <v>1</v>
      </c>
      <c r="K66" s="235">
        <f t="shared" si="4"/>
        <v>6</v>
      </c>
      <c r="L66" s="199">
        <v>125</v>
      </c>
      <c r="M66" s="87">
        <f t="shared" si="5"/>
        <v>750</v>
      </c>
      <c r="N66" s="87">
        <f t="shared" si="6"/>
        <v>135</v>
      </c>
      <c r="O66" s="87">
        <f t="shared" si="7"/>
        <v>885</v>
      </c>
      <c r="P66" s="88"/>
      <c r="S66" s="269"/>
      <c r="T66" s="270"/>
      <c r="U66" s="269"/>
    </row>
    <row r="67" spans="2:21" s="86" customFormat="1" ht="15.75" x14ac:dyDescent="0.25">
      <c r="B67" s="82">
        <f t="shared" si="8"/>
        <v>44007</v>
      </c>
      <c r="C67" s="83" t="s">
        <v>232</v>
      </c>
      <c r="D67" s="155">
        <f t="shared" si="9"/>
        <v>44007</v>
      </c>
      <c r="E67" s="234" t="s">
        <v>276</v>
      </c>
      <c r="F67" s="234"/>
      <c r="G67" s="235" t="s">
        <v>55</v>
      </c>
      <c r="H67" s="236">
        <v>337</v>
      </c>
      <c r="I67" s="236">
        <v>350</v>
      </c>
      <c r="J67" s="236">
        <v>12</v>
      </c>
      <c r="K67" s="235">
        <f t="shared" si="4"/>
        <v>338</v>
      </c>
      <c r="L67" s="199">
        <v>30</v>
      </c>
      <c r="M67" s="87">
        <f t="shared" si="5"/>
        <v>10140</v>
      </c>
      <c r="N67" s="87">
        <f t="shared" si="6"/>
        <v>1825.2</v>
      </c>
      <c r="O67" s="87">
        <f t="shared" si="7"/>
        <v>11965.2</v>
      </c>
      <c r="P67" s="88"/>
      <c r="S67" s="269"/>
      <c r="T67" s="270"/>
      <c r="U67" s="269"/>
    </row>
    <row r="68" spans="2:21" s="86" customFormat="1" ht="15.75" x14ac:dyDescent="0.25">
      <c r="B68" s="82">
        <f t="shared" si="8"/>
        <v>44007</v>
      </c>
      <c r="C68" s="83" t="s">
        <v>232</v>
      </c>
      <c r="D68" s="155">
        <f t="shared" si="9"/>
        <v>44007</v>
      </c>
      <c r="E68" s="234" t="s">
        <v>277</v>
      </c>
      <c r="F68" s="234"/>
      <c r="G68" s="235" t="s">
        <v>55</v>
      </c>
      <c r="H68" s="236">
        <v>98</v>
      </c>
      <c r="I68" s="236">
        <v>100</v>
      </c>
      <c r="J68" s="236">
        <v>2</v>
      </c>
      <c r="K68" s="235">
        <f t="shared" si="4"/>
        <v>98</v>
      </c>
      <c r="L68" s="199">
        <v>30</v>
      </c>
      <c r="M68" s="87">
        <f t="shared" si="5"/>
        <v>2940</v>
      </c>
      <c r="N68" s="87">
        <f t="shared" si="6"/>
        <v>529.19999999999993</v>
      </c>
      <c r="O68" s="87">
        <f t="shared" si="7"/>
        <v>3469.2</v>
      </c>
      <c r="P68" s="88"/>
      <c r="S68" s="269"/>
      <c r="T68" s="270"/>
      <c r="U68" s="269"/>
    </row>
    <row r="69" spans="2:21" s="86" customFormat="1" ht="15.75" x14ac:dyDescent="0.25">
      <c r="B69" s="82">
        <f t="shared" si="8"/>
        <v>44007</v>
      </c>
      <c r="C69" s="83" t="s">
        <v>232</v>
      </c>
      <c r="D69" s="155">
        <f t="shared" si="9"/>
        <v>44007</v>
      </c>
      <c r="E69" s="234" t="s">
        <v>278</v>
      </c>
      <c r="F69" s="234"/>
      <c r="G69" s="235" t="s">
        <v>55</v>
      </c>
      <c r="H69" s="236">
        <v>98</v>
      </c>
      <c r="I69" s="236">
        <v>100</v>
      </c>
      <c r="J69" s="236">
        <v>2</v>
      </c>
      <c r="K69" s="235">
        <f t="shared" si="4"/>
        <v>98</v>
      </c>
      <c r="L69" s="199">
        <v>30</v>
      </c>
      <c r="M69" s="87">
        <f t="shared" ref="M69:M95" si="10">K69*L69</f>
        <v>2940</v>
      </c>
      <c r="N69" s="87">
        <f t="shared" si="6"/>
        <v>529.19999999999993</v>
      </c>
      <c r="O69" s="87">
        <f t="shared" si="7"/>
        <v>3469.2</v>
      </c>
      <c r="P69" s="88"/>
      <c r="S69" s="269"/>
      <c r="T69" s="270"/>
      <c r="U69" s="269"/>
    </row>
    <row r="70" spans="2:21" s="86" customFormat="1" ht="15.75" x14ac:dyDescent="0.25">
      <c r="B70" s="82">
        <f t="shared" si="8"/>
        <v>44007</v>
      </c>
      <c r="C70" s="83" t="s">
        <v>232</v>
      </c>
      <c r="D70" s="155">
        <f t="shared" si="9"/>
        <v>44007</v>
      </c>
      <c r="E70" s="234" t="s">
        <v>273</v>
      </c>
      <c r="F70" s="234"/>
      <c r="G70" s="235" t="str">
        <f>G66</f>
        <v>UNID.</v>
      </c>
      <c r="H70" s="236">
        <v>2</v>
      </c>
      <c r="I70" s="236">
        <v>2</v>
      </c>
      <c r="J70" s="236">
        <v>0</v>
      </c>
      <c r="K70" s="235">
        <f t="shared" si="4"/>
        <v>2</v>
      </c>
      <c r="L70" s="199">
        <v>450</v>
      </c>
      <c r="M70" s="87">
        <f t="shared" si="10"/>
        <v>900</v>
      </c>
      <c r="N70" s="87">
        <f t="shared" si="6"/>
        <v>162</v>
      </c>
      <c r="O70" s="87">
        <f t="shared" si="7"/>
        <v>1062</v>
      </c>
      <c r="P70" s="88"/>
      <c r="S70" s="269"/>
      <c r="T70" s="269"/>
      <c r="U70" s="269"/>
    </row>
    <row r="71" spans="2:21" ht="15.75" x14ac:dyDescent="0.25">
      <c r="B71" s="29">
        <f>B65</f>
        <v>44007</v>
      </c>
      <c r="C71" s="14" t="s">
        <v>232</v>
      </c>
      <c r="D71" s="152">
        <v>44007</v>
      </c>
      <c r="E71" s="189" t="s">
        <v>235</v>
      </c>
      <c r="F71" s="189"/>
      <c r="G71" s="5" t="s">
        <v>55</v>
      </c>
      <c r="H71" s="190">
        <v>7</v>
      </c>
      <c r="I71" s="190">
        <v>10</v>
      </c>
      <c r="J71" s="190">
        <v>3</v>
      </c>
      <c r="K71" s="5">
        <f t="shared" si="4"/>
        <v>7</v>
      </c>
      <c r="L71" s="200">
        <v>45</v>
      </c>
      <c r="M71" s="9">
        <f t="shared" si="10"/>
        <v>315</v>
      </c>
      <c r="N71" s="9">
        <f t="shared" si="6"/>
        <v>56.699999999999996</v>
      </c>
      <c r="O71" s="9">
        <f t="shared" si="7"/>
        <v>371.7</v>
      </c>
      <c r="P71" s="3"/>
      <c r="S71" s="269"/>
      <c r="T71" s="269"/>
      <c r="U71" s="269"/>
    </row>
    <row r="72" spans="2:21" ht="15.75" x14ac:dyDescent="0.25">
      <c r="B72" s="29">
        <v>43011</v>
      </c>
      <c r="C72" s="14" t="s">
        <v>200</v>
      </c>
      <c r="D72" s="152">
        <v>43011</v>
      </c>
      <c r="E72" s="189" t="s">
        <v>201</v>
      </c>
      <c r="F72" s="189"/>
      <c r="G72" s="5" t="s">
        <v>55</v>
      </c>
      <c r="H72" s="190">
        <v>5</v>
      </c>
      <c r="I72" s="190">
        <v>26</v>
      </c>
      <c r="J72" s="190">
        <v>21</v>
      </c>
      <c r="K72" s="5">
        <f t="shared" si="4"/>
        <v>5</v>
      </c>
      <c r="L72" s="200">
        <v>7</v>
      </c>
      <c r="M72" s="9">
        <f t="shared" si="10"/>
        <v>35</v>
      </c>
      <c r="N72" s="9">
        <f t="shared" si="6"/>
        <v>6.3</v>
      </c>
      <c r="O72" s="9">
        <f t="shared" si="7"/>
        <v>41.3</v>
      </c>
      <c r="P72" s="3"/>
    </row>
    <row r="73" spans="2:21" ht="15.75" x14ac:dyDescent="0.25">
      <c r="B73" s="29">
        <v>43012</v>
      </c>
      <c r="C73" s="14" t="s">
        <v>204</v>
      </c>
      <c r="D73" s="152">
        <v>43012</v>
      </c>
      <c r="E73" s="189" t="s">
        <v>206</v>
      </c>
      <c r="F73" s="189"/>
      <c r="G73" s="5" t="s">
        <v>55</v>
      </c>
      <c r="H73" s="190">
        <v>9</v>
      </c>
      <c r="I73" s="190">
        <v>11</v>
      </c>
      <c r="J73" s="190">
        <v>2</v>
      </c>
      <c r="K73" s="5">
        <f t="shared" si="4"/>
        <v>9</v>
      </c>
      <c r="L73" s="200">
        <v>45</v>
      </c>
      <c r="M73" s="9">
        <f t="shared" si="10"/>
        <v>405</v>
      </c>
      <c r="N73" s="9">
        <f t="shared" si="6"/>
        <v>72.899999999999991</v>
      </c>
      <c r="O73" s="9">
        <f t="shared" si="7"/>
        <v>477.9</v>
      </c>
      <c r="P73" s="3"/>
    </row>
    <row r="74" spans="2:21" ht="15.75" x14ac:dyDescent="0.25">
      <c r="B74" s="29">
        <v>43013</v>
      </c>
      <c r="C74" s="14" t="s">
        <v>205</v>
      </c>
      <c r="D74" s="152">
        <v>43013</v>
      </c>
      <c r="E74" s="189" t="s">
        <v>207</v>
      </c>
      <c r="F74" s="189"/>
      <c r="G74" s="5" t="s">
        <v>55</v>
      </c>
      <c r="H74" s="190">
        <v>6</v>
      </c>
      <c r="I74" s="190">
        <v>12</v>
      </c>
      <c r="J74" s="190">
        <v>6</v>
      </c>
      <c r="K74" s="5">
        <f t="shared" si="4"/>
        <v>6</v>
      </c>
      <c r="L74" s="200">
        <v>225</v>
      </c>
      <c r="M74" s="9">
        <f t="shared" si="10"/>
        <v>1350</v>
      </c>
      <c r="N74" s="9">
        <f t="shared" si="6"/>
        <v>243</v>
      </c>
      <c r="O74" s="9">
        <f t="shared" si="7"/>
        <v>1593</v>
      </c>
      <c r="P74" s="3"/>
    </row>
    <row r="75" spans="2:21" ht="15.75" x14ac:dyDescent="0.25">
      <c r="B75" s="29">
        <v>43011</v>
      </c>
      <c r="C75" s="14" t="s">
        <v>193</v>
      </c>
      <c r="D75" s="152">
        <v>43011</v>
      </c>
      <c r="E75" s="189" t="s">
        <v>195</v>
      </c>
      <c r="F75" s="189"/>
      <c r="G75" s="5" t="s">
        <v>55</v>
      </c>
      <c r="H75" s="190">
        <v>2</v>
      </c>
      <c r="I75" s="190">
        <v>8</v>
      </c>
      <c r="J75" s="190">
        <v>6</v>
      </c>
      <c r="K75" s="5">
        <f t="shared" si="4"/>
        <v>2</v>
      </c>
      <c r="L75" s="200">
        <v>209.32</v>
      </c>
      <c r="M75" s="9">
        <f t="shared" si="10"/>
        <v>418.64</v>
      </c>
      <c r="N75" s="9">
        <f t="shared" si="6"/>
        <v>75.355199999999996</v>
      </c>
      <c r="O75" s="9">
        <f t="shared" si="7"/>
        <v>493.99519999999995</v>
      </c>
      <c r="P75" s="3"/>
    </row>
    <row r="76" spans="2:21" s="58" customFormat="1" ht="15.75" x14ac:dyDescent="0.25">
      <c r="B76" s="49">
        <v>43011</v>
      </c>
      <c r="C76" s="50" t="s">
        <v>198</v>
      </c>
      <c r="D76" s="153">
        <v>43012</v>
      </c>
      <c r="E76" s="230" t="s">
        <v>199</v>
      </c>
      <c r="F76" s="230"/>
      <c r="G76" s="51" t="s">
        <v>55</v>
      </c>
      <c r="H76" s="231">
        <v>10</v>
      </c>
      <c r="I76" s="231">
        <v>24</v>
      </c>
      <c r="J76" s="231">
        <v>14</v>
      </c>
      <c r="K76" s="51">
        <f t="shared" si="4"/>
        <v>10</v>
      </c>
      <c r="L76" s="197">
        <v>55</v>
      </c>
      <c r="M76" s="52">
        <f t="shared" si="10"/>
        <v>550</v>
      </c>
      <c r="N76" s="52">
        <f t="shared" si="6"/>
        <v>99</v>
      </c>
      <c r="O76" s="52">
        <f t="shared" si="7"/>
        <v>649</v>
      </c>
      <c r="P76" s="57"/>
    </row>
    <row r="77" spans="2:21" ht="15.75" x14ac:dyDescent="0.25">
      <c r="B77" s="29">
        <v>44007</v>
      </c>
      <c r="C77" s="14" t="s">
        <v>231</v>
      </c>
      <c r="D77" s="152">
        <v>44007</v>
      </c>
      <c r="E77" s="189" t="s">
        <v>233</v>
      </c>
      <c r="F77" s="189"/>
      <c r="G77" s="5" t="s">
        <v>55</v>
      </c>
      <c r="H77" s="190">
        <v>28</v>
      </c>
      <c r="I77" s="190">
        <v>72</v>
      </c>
      <c r="J77" s="190">
        <v>44</v>
      </c>
      <c r="K77" s="5">
        <f t="shared" si="4"/>
        <v>28</v>
      </c>
      <c r="L77" s="200">
        <v>6.42</v>
      </c>
      <c r="M77" s="9">
        <f t="shared" si="10"/>
        <v>179.76</v>
      </c>
      <c r="N77" s="9">
        <f t="shared" si="6"/>
        <v>32.3568</v>
      </c>
      <c r="O77" s="9">
        <f t="shared" si="7"/>
        <v>212.11679999999998</v>
      </c>
      <c r="P77" s="3"/>
    </row>
    <row r="78" spans="2:21" ht="15.75" x14ac:dyDescent="0.25">
      <c r="B78" s="29">
        <v>44007</v>
      </c>
      <c r="C78" s="14" t="s">
        <v>232</v>
      </c>
      <c r="D78" s="152">
        <v>44007</v>
      </c>
      <c r="E78" s="189" t="s">
        <v>241</v>
      </c>
      <c r="F78" s="189"/>
      <c r="G78" s="5" t="s">
        <v>55</v>
      </c>
      <c r="H78" s="190">
        <v>36</v>
      </c>
      <c r="I78" s="190">
        <v>37</v>
      </c>
      <c r="J78" s="190">
        <v>1</v>
      </c>
      <c r="K78" s="5">
        <f t="shared" si="4"/>
        <v>36</v>
      </c>
      <c r="L78" s="200">
        <v>6.42</v>
      </c>
      <c r="M78" s="9">
        <f t="shared" si="10"/>
        <v>231.12</v>
      </c>
      <c r="N78" s="9">
        <f t="shared" si="6"/>
        <v>41.601599999999998</v>
      </c>
      <c r="O78" s="9">
        <f t="shared" si="7"/>
        <v>272.72160000000002</v>
      </c>
      <c r="P78" s="3"/>
    </row>
    <row r="79" spans="2:21" ht="15.75" x14ac:dyDescent="0.25">
      <c r="B79" s="29">
        <v>44007</v>
      </c>
      <c r="C79" s="14" t="s">
        <v>192</v>
      </c>
      <c r="D79" s="152">
        <v>44007</v>
      </c>
      <c r="E79" s="189" t="s">
        <v>230</v>
      </c>
      <c r="F79" s="189"/>
      <c r="G79" s="5" t="s">
        <v>55</v>
      </c>
      <c r="H79" s="190">
        <v>52</v>
      </c>
      <c r="I79" s="190">
        <v>109</v>
      </c>
      <c r="J79" s="190">
        <v>57</v>
      </c>
      <c r="K79" s="5">
        <f t="shared" si="4"/>
        <v>52</v>
      </c>
      <c r="L79" s="200">
        <v>6.42</v>
      </c>
      <c r="M79" s="9">
        <f t="shared" si="10"/>
        <v>333.84</v>
      </c>
      <c r="N79" s="9">
        <f t="shared" si="6"/>
        <v>60.091199999999994</v>
      </c>
      <c r="O79" s="9">
        <f t="shared" si="7"/>
        <v>393.93119999999999</v>
      </c>
      <c r="P79" s="3"/>
    </row>
    <row r="80" spans="2:21" ht="15.75" x14ac:dyDescent="0.25">
      <c r="B80" s="29">
        <v>43011</v>
      </c>
      <c r="C80" s="14" t="s">
        <v>205</v>
      </c>
      <c r="D80" s="152">
        <v>43011</v>
      </c>
      <c r="E80" s="189" t="s">
        <v>208</v>
      </c>
      <c r="F80" s="189"/>
      <c r="G80" s="5" t="s">
        <v>9</v>
      </c>
      <c r="H80" s="190">
        <v>6</v>
      </c>
      <c r="I80" s="190">
        <v>10</v>
      </c>
      <c r="J80" s="190">
        <v>4</v>
      </c>
      <c r="K80" s="5">
        <f t="shared" si="4"/>
        <v>6</v>
      </c>
      <c r="L80" s="201">
        <v>0</v>
      </c>
      <c r="M80" s="9">
        <f t="shared" si="10"/>
        <v>0</v>
      </c>
      <c r="N80" s="9">
        <f t="shared" si="6"/>
        <v>0</v>
      </c>
      <c r="O80" s="9">
        <f t="shared" si="7"/>
        <v>0</v>
      </c>
      <c r="P80" s="3"/>
    </row>
    <row r="81" spans="2:42" ht="15.75" x14ac:dyDescent="0.25">
      <c r="B81" s="29" t="s">
        <v>163</v>
      </c>
      <c r="C81" s="14" t="s">
        <v>180</v>
      </c>
      <c r="D81" s="152" t="s">
        <v>163</v>
      </c>
      <c r="E81" s="189" t="s">
        <v>171</v>
      </c>
      <c r="F81" s="189"/>
      <c r="G81" s="5" t="s">
        <v>55</v>
      </c>
      <c r="H81" s="190">
        <v>0</v>
      </c>
      <c r="I81" s="190">
        <v>1</v>
      </c>
      <c r="J81" s="190">
        <v>1</v>
      </c>
      <c r="K81" s="5">
        <f t="shared" si="4"/>
        <v>0</v>
      </c>
      <c r="L81" s="200">
        <v>224.38</v>
      </c>
      <c r="M81" s="9">
        <f t="shared" si="10"/>
        <v>0</v>
      </c>
      <c r="N81" s="9">
        <f t="shared" si="6"/>
        <v>0</v>
      </c>
      <c r="O81" s="9">
        <f t="shared" si="7"/>
        <v>0</v>
      </c>
      <c r="P81" s="3"/>
    </row>
    <row r="82" spans="2:42" ht="15.75" x14ac:dyDescent="0.25">
      <c r="B82" s="29" t="s">
        <v>163</v>
      </c>
      <c r="C82" s="14" t="s">
        <v>181</v>
      </c>
      <c r="D82" s="152" t="s">
        <v>163</v>
      </c>
      <c r="E82" s="189" t="s">
        <v>172</v>
      </c>
      <c r="F82" s="189"/>
      <c r="G82" s="5" t="s">
        <v>55</v>
      </c>
      <c r="H82" s="190">
        <v>0</v>
      </c>
      <c r="I82" s="190">
        <v>2</v>
      </c>
      <c r="J82" s="190">
        <v>2</v>
      </c>
      <c r="K82" s="5">
        <f t="shared" si="4"/>
        <v>0</v>
      </c>
      <c r="L82" s="200">
        <v>212.35</v>
      </c>
      <c r="M82" s="9">
        <f t="shared" si="10"/>
        <v>0</v>
      </c>
      <c r="N82" s="9">
        <f t="shared" si="6"/>
        <v>0</v>
      </c>
      <c r="O82" s="9">
        <f t="shared" si="7"/>
        <v>0</v>
      </c>
      <c r="P82" s="3"/>
    </row>
    <row r="83" spans="2:42" ht="15.75" x14ac:dyDescent="0.25">
      <c r="B83" s="29">
        <v>43047</v>
      </c>
      <c r="C83" s="14" t="s">
        <v>79</v>
      </c>
      <c r="D83" s="152">
        <v>43047</v>
      </c>
      <c r="E83" s="192" t="s">
        <v>16</v>
      </c>
      <c r="F83" s="192"/>
      <c r="G83" s="5" t="s">
        <v>55</v>
      </c>
      <c r="H83" s="5">
        <v>14</v>
      </c>
      <c r="I83" s="5">
        <v>20</v>
      </c>
      <c r="J83" s="5">
        <v>6</v>
      </c>
      <c r="K83" s="5">
        <f t="shared" ref="K83:K95" si="11">I83-J83</f>
        <v>14</v>
      </c>
      <c r="L83" s="194">
        <v>55.82</v>
      </c>
      <c r="M83" s="8">
        <f t="shared" si="10"/>
        <v>781.48</v>
      </c>
      <c r="N83" s="9">
        <f t="shared" ref="N83:N102" si="12">M83*18%</f>
        <v>140.66640000000001</v>
      </c>
      <c r="O83" s="9">
        <f t="shared" ref="O83:O102" si="13">M83+N83</f>
        <v>922.14640000000009</v>
      </c>
      <c r="P83" s="3"/>
    </row>
    <row r="84" spans="2:42" ht="15.75" x14ac:dyDescent="0.25">
      <c r="B84" s="48">
        <v>43048</v>
      </c>
      <c r="C84" s="15" t="s">
        <v>212</v>
      </c>
      <c r="D84" s="156">
        <v>43048</v>
      </c>
      <c r="E84" s="237" t="s">
        <v>209</v>
      </c>
      <c r="F84" s="237"/>
      <c r="G84" s="190" t="s">
        <v>55</v>
      </c>
      <c r="H84" s="191">
        <v>3</v>
      </c>
      <c r="I84" s="191">
        <v>11</v>
      </c>
      <c r="J84" s="191">
        <v>8</v>
      </c>
      <c r="K84" s="191">
        <f t="shared" si="11"/>
        <v>3</v>
      </c>
      <c r="L84" s="202">
        <v>134</v>
      </c>
      <c r="M84" s="11">
        <f t="shared" si="10"/>
        <v>402</v>
      </c>
      <c r="N84" s="11">
        <f t="shared" si="12"/>
        <v>72.36</v>
      </c>
      <c r="O84" s="11">
        <f t="shared" si="13"/>
        <v>474.36</v>
      </c>
      <c r="P84" s="3"/>
    </row>
    <row r="85" spans="2:42" ht="15.75" x14ac:dyDescent="0.25">
      <c r="B85" s="29">
        <v>43048</v>
      </c>
      <c r="C85" s="14" t="s">
        <v>78</v>
      </c>
      <c r="D85" s="152">
        <v>43048</v>
      </c>
      <c r="E85" s="192" t="s">
        <v>210</v>
      </c>
      <c r="F85" s="192"/>
      <c r="G85" s="5" t="s">
        <v>55</v>
      </c>
      <c r="H85" s="5">
        <v>4</v>
      </c>
      <c r="I85" s="5">
        <v>10</v>
      </c>
      <c r="J85" s="5">
        <v>6</v>
      </c>
      <c r="K85" s="5">
        <f t="shared" si="11"/>
        <v>4</v>
      </c>
      <c r="L85" s="194">
        <v>254</v>
      </c>
      <c r="M85" s="9">
        <f t="shared" si="10"/>
        <v>1016</v>
      </c>
      <c r="N85" s="9">
        <f t="shared" si="12"/>
        <v>182.88</v>
      </c>
      <c r="O85" s="9">
        <f t="shared" si="13"/>
        <v>1198.8800000000001</v>
      </c>
      <c r="P85" s="3"/>
    </row>
    <row r="86" spans="2:42" s="58" customFormat="1" ht="15.75" x14ac:dyDescent="0.25">
      <c r="B86" s="49" t="s">
        <v>211</v>
      </c>
      <c r="C86" s="50" t="s">
        <v>80</v>
      </c>
      <c r="D86" s="153" t="s">
        <v>219</v>
      </c>
      <c r="E86" s="213" t="s">
        <v>56</v>
      </c>
      <c r="F86" s="213"/>
      <c r="G86" s="51" t="s">
        <v>55</v>
      </c>
      <c r="H86" s="51">
        <v>0</v>
      </c>
      <c r="I86" s="51">
        <v>120</v>
      </c>
      <c r="J86" s="51">
        <v>120</v>
      </c>
      <c r="K86" s="51">
        <f t="shared" si="11"/>
        <v>0</v>
      </c>
      <c r="L86" s="195">
        <v>8.5</v>
      </c>
      <c r="M86" s="9">
        <f t="shared" si="10"/>
        <v>0</v>
      </c>
      <c r="N86" s="9">
        <f t="shared" si="12"/>
        <v>0</v>
      </c>
      <c r="O86" s="52">
        <f t="shared" si="13"/>
        <v>0</v>
      </c>
      <c r="P86" s="57"/>
    </row>
    <row r="87" spans="2:42" s="80" customFormat="1" ht="15.75" x14ac:dyDescent="0.25">
      <c r="B87" s="66" t="str">
        <f>B86</f>
        <v>4/27/2019</v>
      </c>
      <c r="C87" s="65" t="s">
        <v>80</v>
      </c>
      <c r="D87" s="89" t="str">
        <f>D86</f>
        <v>04/27/2019</v>
      </c>
      <c r="E87" s="218" t="s">
        <v>262</v>
      </c>
      <c r="F87" s="225"/>
      <c r="G87" s="69" t="str">
        <f>G86</f>
        <v>UNID.</v>
      </c>
      <c r="H87" s="69">
        <v>0</v>
      </c>
      <c r="I87" s="67">
        <v>36</v>
      </c>
      <c r="J87" s="67">
        <v>36</v>
      </c>
      <c r="K87" s="67">
        <f t="shared" si="11"/>
        <v>0</v>
      </c>
      <c r="L87" s="204">
        <v>26</v>
      </c>
      <c r="M87" s="75">
        <f t="shared" si="10"/>
        <v>0</v>
      </c>
      <c r="N87" s="75">
        <f t="shared" si="12"/>
        <v>0</v>
      </c>
      <c r="O87" s="68">
        <f t="shared" si="13"/>
        <v>0</v>
      </c>
      <c r="P87" s="79"/>
    </row>
    <row r="88" spans="2:42" s="80" customFormat="1" ht="15.75" x14ac:dyDescent="0.25">
      <c r="B88" s="66" t="str">
        <f t="shared" ref="B88:B89" si="14">B87</f>
        <v>4/27/2019</v>
      </c>
      <c r="C88" s="65" t="s">
        <v>80</v>
      </c>
      <c r="D88" s="89" t="str">
        <f t="shared" ref="D88:D89" si="15">D87</f>
        <v>04/27/2019</v>
      </c>
      <c r="E88" s="218" t="s">
        <v>251</v>
      </c>
      <c r="F88" s="225"/>
      <c r="G88" s="69" t="s">
        <v>9</v>
      </c>
      <c r="H88" s="69">
        <v>4</v>
      </c>
      <c r="I88" s="67">
        <v>4</v>
      </c>
      <c r="J88" s="67">
        <v>0</v>
      </c>
      <c r="K88" s="67">
        <f>I88-J88</f>
        <v>4</v>
      </c>
      <c r="L88" s="204">
        <v>105</v>
      </c>
      <c r="M88" s="75">
        <f t="shared" si="10"/>
        <v>420</v>
      </c>
      <c r="N88" s="75">
        <f t="shared" si="12"/>
        <v>75.599999999999994</v>
      </c>
      <c r="O88" s="68">
        <f t="shared" si="13"/>
        <v>495.6</v>
      </c>
      <c r="P88" s="79"/>
    </row>
    <row r="89" spans="2:42" s="80" customFormat="1" ht="15.75" x14ac:dyDescent="0.25">
      <c r="B89" s="66" t="str">
        <f t="shared" si="14"/>
        <v>4/27/2019</v>
      </c>
      <c r="C89" s="65" t="s">
        <v>80</v>
      </c>
      <c r="D89" s="89" t="str">
        <f t="shared" si="15"/>
        <v>04/27/2019</v>
      </c>
      <c r="E89" s="218" t="s">
        <v>252</v>
      </c>
      <c r="F89" s="225"/>
      <c r="G89" s="69" t="s">
        <v>55</v>
      </c>
      <c r="H89" s="69">
        <v>5</v>
      </c>
      <c r="I89" s="67">
        <v>7</v>
      </c>
      <c r="J89" s="67">
        <v>2</v>
      </c>
      <c r="K89" s="67">
        <f>I89-J89</f>
        <v>5</v>
      </c>
      <c r="L89" s="204">
        <v>25</v>
      </c>
      <c r="M89" s="75">
        <f t="shared" si="10"/>
        <v>125</v>
      </c>
      <c r="N89" s="75">
        <f t="shared" si="12"/>
        <v>22.5</v>
      </c>
      <c r="O89" s="68">
        <f t="shared" si="13"/>
        <v>147.5</v>
      </c>
      <c r="P89" s="79"/>
    </row>
    <row r="90" spans="2:42" ht="15.75" x14ac:dyDescent="0.25">
      <c r="B90" s="29">
        <v>43047</v>
      </c>
      <c r="C90" s="14" t="s">
        <v>81</v>
      </c>
      <c r="D90" s="152">
        <v>43047</v>
      </c>
      <c r="E90" s="192" t="s">
        <v>14</v>
      </c>
      <c r="F90" s="186"/>
      <c r="G90" s="188" t="s">
        <v>55</v>
      </c>
      <c r="H90" s="188">
        <v>0</v>
      </c>
      <c r="I90" s="5">
        <v>316</v>
      </c>
      <c r="J90" s="5">
        <v>316</v>
      </c>
      <c r="K90" s="5">
        <f>I90-J90</f>
        <v>0</v>
      </c>
      <c r="L90" s="194">
        <v>7</v>
      </c>
      <c r="M90" s="9">
        <f t="shared" si="10"/>
        <v>0</v>
      </c>
      <c r="N90" s="9">
        <f t="shared" si="12"/>
        <v>0</v>
      </c>
      <c r="O90" s="52">
        <f t="shared" si="13"/>
        <v>0</v>
      </c>
      <c r="P90" s="3"/>
    </row>
    <row r="91" spans="2:42" s="80" customFormat="1" ht="15.75" x14ac:dyDescent="0.25">
      <c r="B91" s="66">
        <f>B90</f>
        <v>43047</v>
      </c>
      <c r="C91" s="65" t="s">
        <v>81</v>
      </c>
      <c r="D91" s="89">
        <f>D90</f>
        <v>43047</v>
      </c>
      <c r="E91" s="218" t="s">
        <v>255</v>
      </c>
      <c r="F91" s="225"/>
      <c r="G91" s="69" t="str">
        <f>G90</f>
        <v>UNID.</v>
      </c>
      <c r="H91" s="69">
        <v>28</v>
      </c>
      <c r="I91" s="67">
        <v>32</v>
      </c>
      <c r="J91" s="67">
        <v>4</v>
      </c>
      <c r="K91" s="67">
        <f>I91-J91</f>
        <v>28</v>
      </c>
      <c r="L91" s="204">
        <v>7</v>
      </c>
      <c r="M91" s="75">
        <f t="shared" si="10"/>
        <v>196</v>
      </c>
      <c r="N91" s="75">
        <f t="shared" si="12"/>
        <v>35.28</v>
      </c>
      <c r="O91" s="68">
        <f t="shared" si="13"/>
        <v>231.28</v>
      </c>
      <c r="P91" s="79"/>
    </row>
    <row r="92" spans="2:42" ht="15.75" x14ac:dyDescent="0.25">
      <c r="B92" s="29">
        <v>43048</v>
      </c>
      <c r="C92" s="14" t="s">
        <v>202</v>
      </c>
      <c r="D92" s="152">
        <v>43048</v>
      </c>
      <c r="E92" s="192" t="s">
        <v>203</v>
      </c>
      <c r="F92" s="192"/>
      <c r="G92" s="5" t="s">
        <v>55</v>
      </c>
      <c r="H92" s="5">
        <v>41</v>
      </c>
      <c r="I92" s="5">
        <v>61</v>
      </c>
      <c r="J92" s="5">
        <v>20</v>
      </c>
      <c r="K92" s="5">
        <f t="shared" si="11"/>
        <v>41</v>
      </c>
      <c r="L92" s="194">
        <v>0</v>
      </c>
      <c r="M92" s="9">
        <f t="shared" si="10"/>
        <v>0</v>
      </c>
      <c r="N92" s="9">
        <f t="shared" si="12"/>
        <v>0</v>
      </c>
      <c r="O92" s="9">
        <f t="shared" si="13"/>
        <v>0</v>
      </c>
      <c r="P92" s="3"/>
    </row>
    <row r="93" spans="2:42" ht="15.75" x14ac:dyDescent="0.25">
      <c r="B93" s="29">
        <v>43049</v>
      </c>
      <c r="C93" s="14" t="s">
        <v>83</v>
      </c>
      <c r="D93" s="152">
        <v>43049</v>
      </c>
      <c r="E93" s="192" t="s">
        <v>246</v>
      </c>
      <c r="F93" s="192"/>
      <c r="G93" s="5" t="s">
        <v>55</v>
      </c>
      <c r="H93" s="5">
        <v>10</v>
      </c>
      <c r="I93" s="5">
        <v>40</v>
      </c>
      <c r="J93" s="5">
        <v>34</v>
      </c>
      <c r="K93" s="5">
        <v>10</v>
      </c>
      <c r="L93" s="194">
        <v>55.45</v>
      </c>
      <c r="M93" s="9">
        <f t="shared" si="10"/>
        <v>554.5</v>
      </c>
      <c r="N93" s="9">
        <f t="shared" si="12"/>
        <v>99.81</v>
      </c>
      <c r="O93" s="9">
        <f t="shared" si="13"/>
        <v>654.30999999999995</v>
      </c>
      <c r="P93" s="3"/>
    </row>
    <row r="94" spans="2:42" s="80" customFormat="1" ht="15.75" x14ac:dyDescent="0.25">
      <c r="B94" s="66">
        <f>B93</f>
        <v>43049</v>
      </c>
      <c r="C94" s="65" t="s">
        <v>83</v>
      </c>
      <c r="D94" s="89">
        <f>D93</f>
        <v>43049</v>
      </c>
      <c r="E94" s="225" t="s">
        <v>254</v>
      </c>
      <c r="F94" s="225"/>
      <c r="G94" s="67" t="str">
        <f>G93</f>
        <v>UNID.</v>
      </c>
      <c r="H94" s="69">
        <v>3</v>
      </c>
      <c r="I94" s="69">
        <v>8</v>
      </c>
      <c r="J94" s="69">
        <v>5</v>
      </c>
      <c r="K94" s="69">
        <f>I94-J94</f>
        <v>3</v>
      </c>
      <c r="L94" s="205">
        <v>48</v>
      </c>
      <c r="M94" s="75">
        <f t="shared" si="10"/>
        <v>144</v>
      </c>
      <c r="N94" s="75">
        <f t="shared" si="12"/>
        <v>25.919999999999998</v>
      </c>
      <c r="O94" s="75">
        <f t="shared" si="13"/>
        <v>169.92</v>
      </c>
      <c r="P94" s="79"/>
    </row>
    <row r="95" spans="2:42" ht="12" customHeight="1" x14ac:dyDescent="0.25">
      <c r="B95" s="29">
        <v>43050</v>
      </c>
      <c r="C95" s="14" t="s">
        <v>84</v>
      </c>
      <c r="D95" s="152">
        <v>43050</v>
      </c>
      <c r="E95" s="186" t="s">
        <v>21</v>
      </c>
      <c r="F95" s="186"/>
      <c r="G95" s="5" t="s">
        <v>55</v>
      </c>
      <c r="H95" s="188">
        <v>1</v>
      </c>
      <c r="I95" s="188">
        <v>13</v>
      </c>
      <c r="J95" s="188">
        <v>12</v>
      </c>
      <c r="K95" s="188">
        <f t="shared" si="11"/>
        <v>1</v>
      </c>
      <c r="L95" s="206">
        <v>38</v>
      </c>
      <c r="M95" s="8">
        <f t="shared" si="10"/>
        <v>38</v>
      </c>
      <c r="N95" s="8">
        <f t="shared" si="12"/>
        <v>6.84</v>
      </c>
      <c r="O95" s="8">
        <f t="shared" si="13"/>
        <v>44.84</v>
      </c>
      <c r="P95" s="3"/>
    </row>
    <row r="96" spans="2:42" s="80" customFormat="1" ht="15.75" x14ac:dyDescent="0.25">
      <c r="B96" s="66">
        <f>B95</f>
        <v>43050</v>
      </c>
      <c r="C96" s="65" t="s">
        <v>84</v>
      </c>
      <c r="D96" s="89">
        <f>D95</f>
        <v>43050</v>
      </c>
      <c r="E96" s="225" t="s">
        <v>247</v>
      </c>
      <c r="F96" s="225"/>
      <c r="G96" s="67" t="str">
        <f>G95</f>
        <v>UNID.</v>
      </c>
      <c r="H96" s="69">
        <v>8</v>
      </c>
      <c r="I96" s="69">
        <v>8</v>
      </c>
      <c r="J96" s="69">
        <v>0</v>
      </c>
      <c r="K96" s="69">
        <f t="shared" ref="K96:K102" si="16">I96-J96</f>
        <v>8</v>
      </c>
      <c r="L96" s="203">
        <v>8</v>
      </c>
      <c r="M96" s="8">
        <f t="shared" ref="M96:M102" si="17">K96*L96</f>
        <v>64</v>
      </c>
      <c r="N96" s="8">
        <f t="shared" si="12"/>
        <v>11.52</v>
      </c>
      <c r="O96" s="8">
        <f t="shared" si="13"/>
        <v>75.52</v>
      </c>
      <c r="P96" s="69">
        <f>N96-O96</f>
        <v>-64</v>
      </c>
      <c r="Q96" s="69">
        <f>O96-P96</f>
        <v>139.51999999999998</v>
      </c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6"/>
      <c r="AE96" s="266"/>
      <c r="AF96" s="266"/>
      <c r="AG96" s="266"/>
      <c r="AH96" s="266"/>
      <c r="AI96" s="266"/>
      <c r="AJ96" s="266"/>
      <c r="AK96" s="266"/>
      <c r="AL96" s="266"/>
      <c r="AM96" s="266"/>
      <c r="AN96" s="266"/>
      <c r="AO96" s="266"/>
      <c r="AP96" s="266"/>
    </row>
    <row r="97" spans="2:42" s="80" customFormat="1" ht="15.75" x14ac:dyDescent="0.25">
      <c r="B97" s="66">
        <v>44550</v>
      </c>
      <c r="C97" s="65" t="s">
        <v>352</v>
      </c>
      <c r="D97" s="89">
        <v>44550</v>
      </c>
      <c r="E97" s="225" t="s">
        <v>345</v>
      </c>
      <c r="F97" s="225"/>
      <c r="G97" s="67" t="s">
        <v>55</v>
      </c>
      <c r="H97" s="69">
        <v>3</v>
      </c>
      <c r="I97" s="69">
        <v>3</v>
      </c>
      <c r="J97" s="69">
        <v>0</v>
      </c>
      <c r="K97" s="69">
        <f t="shared" si="16"/>
        <v>3</v>
      </c>
      <c r="L97" s="203">
        <v>2692.49</v>
      </c>
      <c r="M97" s="8">
        <f t="shared" si="17"/>
        <v>8077.4699999999993</v>
      </c>
      <c r="N97" s="8">
        <f t="shared" ref="N97:N98" si="18">M97*18%</f>
        <v>1453.9445999999998</v>
      </c>
      <c r="O97" s="8">
        <f t="shared" ref="O97:O98" si="19">M97+N97</f>
        <v>9531.4146000000001</v>
      </c>
      <c r="P97" s="81"/>
      <c r="Q97" s="81"/>
      <c r="R97" s="266"/>
      <c r="S97" s="266"/>
      <c r="T97" s="266"/>
      <c r="U97" s="266"/>
      <c r="V97" s="266"/>
      <c r="W97" s="266"/>
      <c r="X97" s="266"/>
      <c r="Y97" s="266"/>
      <c r="Z97" s="266"/>
      <c r="AA97" s="266"/>
      <c r="AB97" s="266"/>
      <c r="AC97" s="266"/>
      <c r="AD97" s="266"/>
      <c r="AE97" s="266"/>
      <c r="AF97" s="266"/>
      <c r="AG97" s="266"/>
      <c r="AH97" s="266"/>
      <c r="AI97" s="266"/>
      <c r="AJ97" s="266"/>
      <c r="AK97" s="266"/>
      <c r="AL97" s="266"/>
      <c r="AM97" s="266"/>
      <c r="AN97" s="266"/>
      <c r="AO97" s="266"/>
      <c r="AP97" s="266"/>
    </row>
    <row r="98" spans="2:42" s="80" customFormat="1" ht="15.75" x14ac:dyDescent="0.25">
      <c r="B98" s="66">
        <v>44550</v>
      </c>
      <c r="C98" s="65" t="s">
        <v>352</v>
      </c>
      <c r="D98" s="89">
        <v>44550</v>
      </c>
      <c r="E98" s="225" t="s">
        <v>346</v>
      </c>
      <c r="F98" s="225"/>
      <c r="G98" s="67" t="s">
        <v>55</v>
      </c>
      <c r="H98" s="69">
        <v>14</v>
      </c>
      <c r="I98" s="69">
        <v>15</v>
      </c>
      <c r="J98" s="69">
        <v>1</v>
      </c>
      <c r="K98" s="69">
        <f t="shared" si="16"/>
        <v>14</v>
      </c>
      <c r="L98" s="203">
        <v>210.17</v>
      </c>
      <c r="M98" s="8">
        <f t="shared" si="17"/>
        <v>2942.3799999999997</v>
      </c>
      <c r="N98" s="8">
        <f t="shared" si="18"/>
        <v>529.62839999999994</v>
      </c>
      <c r="O98" s="8">
        <f t="shared" si="19"/>
        <v>3472.0083999999997</v>
      </c>
      <c r="P98" s="81"/>
      <c r="Q98" s="81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6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</row>
    <row r="99" spans="2:42" s="86" customFormat="1" ht="15.75" x14ac:dyDescent="0.25">
      <c r="B99" s="82">
        <f>B96</f>
        <v>43050</v>
      </c>
      <c r="C99" s="83" t="s">
        <v>84</v>
      </c>
      <c r="D99" s="155">
        <f>D96</f>
        <v>43050</v>
      </c>
      <c r="E99" s="238" t="s">
        <v>267</v>
      </c>
      <c r="F99" s="238"/>
      <c r="G99" s="235" t="str">
        <f>G96</f>
        <v>UNID.</v>
      </c>
      <c r="H99" s="239">
        <v>1</v>
      </c>
      <c r="I99" s="239">
        <v>2</v>
      </c>
      <c r="J99" s="239">
        <v>1</v>
      </c>
      <c r="K99" s="239">
        <f t="shared" si="16"/>
        <v>1</v>
      </c>
      <c r="L99" s="207">
        <v>130</v>
      </c>
      <c r="M99" s="84">
        <f t="shared" si="17"/>
        <v>130</v>
      </c>
      <c r="N99" s="84">
        <f t="shared" si="12"/>
        <v>23.4</v>
      </c>
      <c r="O99" s="84">
        <f t="shared" si="13"/>
        <v>153.4</v>
      </c>
      <c r="P99" s="85"/>
      <c r="Q99" s="85"/>
      <c r="R99" s="267"/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I99" s="267"/>
      <c r="AJ99" s="267"/>
      <c r="AK99" s="267"/>
      <c r="AL99" s="267"/>
      <c r="AM99" s="267"/>
      <c r="AN99" s="267"/>
      <c r="AO99" s="267"/>
      <c r="AP99" s="267"/>
    </row>
    <row r="100" spans="2:42" s="86" customFormat="1" ht="14.25" customHeight="1" x14ac:dyDescent="0.25">
      <c r="B100" s="82">
        <f>B96</f>
        <v>43050</v>
      </c>
      <c r="C100" s="83" t="s">
        <v>84</v>
      </c>
      <c r="D100" s="155">
        <f>D96</f>
        <v>43050</v>
      </c>
      <c r="E100" s="238" t="s">
        <v>248</v>
      </c>
      <c r="F100" s="238"/>
      <c r="G100" s="235" t="str">
        <f>G96</f>
        <v>UNID.</v>
      </c>
      <c r="H100" s="239">
        <v>3</v>
      </c>
      <c r="I100" s="239">
        <v>18</v>
      </c>
      <c r="J100" s="239">
        <v>15</v>
      </c>
      <c r="K100" s="239">
        <f t="shared" si="16"/>
        <v>3</v>
      </c>
      <c r="L100" s="207">
        <v>350</v>
      </c>
      <c r="M100" s="84">
        <f t="shared" si="17"/>
        <v>1050</v>
      </c>
      <c r="N100" s="84">
        <f t="shared" si="12"/>
        <v>189</v>
      </c>
      <c r="O100" s="84">
        <f t="shared" si="13"/>
        <v>1239</v>
      </c>
      <c r="P100" s="85"/>
      <c r="Q100" s="85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I100" s="267"/>
      <c r="AJ100" s="267"/>
      <c r="AK100" s="267"/>
      <c r="AL100" s="267"/>
      <c r="AM100" s="267"/>
      <c r="AN100" s="267"/>
      <c r="AO100" s="267"/>
      <c r="AP100" s="267"/>
    </row>
    <row r="101" spans="2:42" s="86" customFormat="1" ht="15.75" x14ac:dyDescent="0.25">
      <c r="B101" s="82">
        <f>B100</f>
        <v>43050</v>
      </c>
      <c r="C101" s="83" t="s">
        <v>84</v>
      </c>
      <c r="D101" s="155">
        <f>D100</f>
        <v>43050</v>
      </c>
      <c r="E101" s="238" t="s">
        <v>272</v>
      </c>
      <c r="F101" s="238"/>
      <c r="G101" s="235" t="str">
        <f>G100</f>
        <v>UNID.</v>
      </c>
      <c r="H101" s="239">
        <v>2</v>
      </c>
      <c r="I101" s="239">
        <v>2</v>
      </c>
      <c r="J101" s="239">
        <v>0</v>
      </c>
      <c r="K101" s="239">
        <f t="shared" si="16"/>
        <v>2</v>
      </c>
      <c r="L101" s="207">
        <v>350</v>
      </c>
      <c r="M101" s="84">
        <f t="shared" si="17"/>
        <v>700</v>
      </c>
      <c r="N101" s="84">
        <f t="shared" si="12"/>
        <v>126</v>
      </c>
      <c r="O101" s="84">
        <f t="shared" si="13"/>
        <v>826</v>
      </c>
      <c r="P101" s="85"/>
      <c r="Q101" s="85"/>
      <c r="R101" s="267"/>
      <c r="S101" s="267"/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I101" s="267"/>
      <c r="AJ101" s="267"/>
      <c r="AK101" s="267"/>
      <c r="AL101" s="267"/>
      <c r="AM101" s="267"/>
      <c r="AN101" s="267"/>
      <c r="AO101" s="267"/>
      <c r="AP101" s="267"/>
    </row>
    <row r="102" spans="2:42" s="86" customFormat="1" ht="15.75" x14ac:dyDescent="0.25">
      <c r="B102" s="82">
        <f>B101</f>
        <v>43050</v>
      </c>
      <c r="C102" s="83" t="s">
        <v>84</v>
      </c>
      <c r="D102" s="155">
        <f>D101</f>
        <v>43050</v>
      </c>
      <c r="E102" s="238" t="s">
        <v>249</v>
      </c>
      <c r="F102" s="238"/>
      <c r="G102" s="235" t="str">
        <f>G101</f>
        <v>UNID.</v>
      </c>
      <c r="H102" s="239">
        <v>2</v>
      </c>
      <c r="I102" s="239">
        <v>5</v>
      </c>
      <c r="J102" s="239">
        <v>3</v>
      </c>
      <c r="K102" s="239">
        <f t="shared" si="16"/>
        <v>2</v>
      </c>
      <c r="L102" s="207">
        <v>350</v>
      </c>
      <c r="M102" s="84">
        <f t="shared" si="17"/>
        <v>700</v>
      </c>
      <c r="N102" s="84">
        <f t="shared" si="12"/>
        <v>126</v>
      </c>
      <c r="O102" s="84">
        <f t="shared" si="13"/>
        <v>826</v>
      </c>
      <c r="P102" s="85"/>
      <c r="Q102" s="85"/>
      <c r="R102" s="267"/>
      <c r="S102" s="267"/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I102" s="267"/>
      <c r="AJ102" s="267"/>
      <c r="AK102" s="267"/>
      <c r="AL102" s="267"/>
      <c r="AM102" s="267"/>
      <c r="AN102" s="267"/>
      <c r="AO102" s="267"/>
      <c r="AP102" s="267"/>
    </row>
    <row r="103" spans="2:42" s="86" customFormat="1" ht="15.75" x14ac:dyDescent="0.25">
      <c r="B103" s="66">
        <f>B100</f>
        <v>43050</v>
      </c>
      <c r="C103" s="65" t="s">
        <v>84</v>
      </c>
      <c r="D103" s="89">
        <f>D100</f>
        <v>43050</v>
      </c>
      <c r="E103" s="225" t="s">
        <v>253</v>
      </c>
      <c r="F103" s="225"/>
      <c r="G103" s="67" t="str">
        <f>G100</f>
        <v>UNID.</v>
      </c>
      <c r="H103" s="69">
        <v>2</v>
      </c>
      <c r="I103" s="69">
        <v>3</v>
      </c>
      <c r="J103" s="69">
        <v>1</v>
      </c>
      <c r="K103" s="69">
        <f>I103-J103</f>
        <v>2</v>
      </c>
      <c r="L103" s="203">
        <v>95</v>
      </c>
      <c r="M103" s="76">
        <f>K103*L103</f>
        <v>190</v>
      </c>
      <c r="N103" s="76">
        <f>M103*18%</f>
        <v>34.199999999999996</v>
      </c>
      <c r="O103" s="76">
        <f>M103+N103</f>
        <v>224.2</v>
      </c>
      <c r="P103" s="85"/>
      <c r="Q103" s="85"/>
      <c r="R103" s="267"/>
      <c r="S103" s="267"/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I103" s="267"/>
      <c r="AJ103" s="267"/>
      <c r="AK103" s="267"/>
      <c r="AL103" s="267"/>
      <c r="AM103" s="267"/>
      <c r="AN103" s="267"/>
      <c r="AO103" s="267"/>
      <c r="AP103" s="267"/>
    </row>
    <row r="104" spans="2:42" s="86" customFormat="1" ht="15.75" x14ac:dyDescent="0.25">
      <c r="B104" s="66">
        <v>44550</v>
      </c>
      <c r="C104" s="14" t="s">
        <v>353</v>
      </c>
      <c r="D104" s="89">
        <v>44550</v>
      </c>
      <c r="E104" s="225" t="s">
        <v>354</v>
      </c>
      <c r="F104" s="225"/>
      <c r="G104" s="67" t="s">
        <v>55</v>
      </c>
      <c r="H104" s="69">
        <v>0</v>
      </c>
      <c r="I104" s="69">
        <v>1</v>
      </c>
      <c r="J104" s="69">
        <v>1</v>
      </c>
      <c r="K104" s="69">
        <f t="shared" ref="K104:K125" si="20">I104-J104</f>
        <v>0</v>
      </c>
      <c r="L104" s="203">
        <v>4442.49</v>
      </c>
      <c r="M104" s="8">
        <f t="shared" ref="M104:M125" si="21">K104*L104</f>
        <v>0</v>
      </c>
      <c r="N104" s="8">
        <f t="shared" ref="N104:N125" si="22">M104*18%</f>
        <v>0</v>
      </c>
      <c r="O104" s="8">
        <f t="shared" ref="O104:O125" si="23">M104+N104</f>
        <v>0</v>
      </c>
      <c r="P104" s="85"/>
      <c r="Q104" s="85"/>
      <c r="R104" s="267"/>
      <c r="S104" s="267"/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267"/>
      <c r="AJ104" s="267"/>
      <c r="AK104" s="267"/>
      <c r="AL104" s="267"/>
      <c r="AM104" s="267"/>
      <c r="AN104" s="267"/>
      <c r="AO104" s="267"/>
      <c r="AP104" s="267"/>
    </row>
    <row r="105" spans="2:42" s="86" customFormat="1" ht="15.75" x14ac:dyDescent="0.25">
      <c r="B105" s="66">
        <v>44550</v>
      </c>
      <c r="C105" s="14" t="s">
        <v>200</v>
      </c>
      <c r="D105" s="89">
        <v>44550</v>
      </c>
      <c r="E105" s="225" t="s">
        <v>351</v>
      </c>
      <c r="F105" s="225"/>
      <c r="G105" s="67" t="s">
        <v>55</v>
      </c>
      <c r="H105" s="69">
        <v>3</v>
      </c>
      <c r="I105" s="69">
        <v>3</v>
      </c>
      <c r="J105" s="69">
        <v>0</v>
      </c>
      <c r="K105" s="69">
        <f t="shared" si="20"/>
        <v>3</v>
      </c>
      <c r="L105" s="203">
        <v>1694.92</v>
      </c>
      <c r="M105" s="8">
        <f t="shared" si="21"/>
        <v>5084.76</v>
      </c>
      <c r="N105" s="8">
        <f t="shared" si="22"/>
        <v>915.2568</v>
      </c>
      <c r="O105" s="8">
        <f t="shared" si="23"/>
        <v>6000.0168000000003</v>
      </c>
      <c r="P105" s="85"/>
      <c r="Q105" s="85"/>
      <c r="R105" s="267"/>
      <c r="S105" s="267"/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  <c r="AM105" s="267"/>
      <c r="AN105" s="267"/>
      <c r="AO105" s="267"/>
      <c r="AP105" s="267"/>
    </row>
    <row r="106" spans="2:42" s="86" customFormat="1" ht="15.75" x14ac:dyDescent="0.25">
      <c r="B106" s="66">
        <v>44550</v>
      </c>
      <c r="C106" s="14" t="s">
        <v>200</v>
      </c>
      <c r="D106" s="89">
        <v>44550</v>
      </c>
      <c r="E106" s="225" t="s">
        <v>350</v>
      </c>
      <c r="F106" s="225"/>
      <c r="G106" s="67" t="s">
        <v>55</v>
      </c>
      <c r="H106" s="69">
        <v>0</v>
      </c>
      <c r="I106" s="69">
        <v>1</v>
      </c>
      <c r="J106" s="69">
        <v>1</v>
      </c>
      <c r="K106" s="69">
        <f t="shared" si="20"/>
        <v>0</v>
      </c>
      <c r="L106" s="203">
        <v>5222.6000000000004</v>
      </c>
      <c r="M106" s="8">
        <f t="shared" si="21"/>
        <v>0</v>
      </c>
      <c r="N106" s="8">
        <f t="shared" si="22"/>
        <v>0</v>
      </c>
      <c r="O106" s="8">
        <f t="shared" si="23"/>
        <v>0</v>
      </c>
      <c r="P106" s="85"/>
      <c r="Q106" s="85"/>
      <c r="R106" s="267"/>
      <c r="S106" s="267"/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I106" s="267"/>
      <c r="AJ106" s="267"/>
      <c r="AK106" s="267"/>
      <c r="AL106" s="267"/>
      <c r="AM106" s="267"/>
      <c r="AN106" s="267"/>
      <c r="AO106" s="267"/>
      <c r="AP106" s="267"/>
    </row>
    <row r="107" spans="2:42" s="86" customFormat="1" ht="15.75" x14ac:dyDescent="0.25">
      <c r="B107" s="82">
        <f t="shared" ref="B107" si="24">B106</f>
        <v>44550</v>
      </c>
      <c r="C107" s="83" t="s">
        <v>232</v>
      </c>
      <c r="D107" s="155">
        <f t="shared" ref="D107" si="25">D106</f>
        <v>44550</v>
      </c>
      <c r="E107" s="234" t="s">
        <v>266</v>
      </c>
      <c r="F107" s="234"/>
      <c r="G107" s="235" t="str">
        <f>G106</f>
        <v>UNID.</v>
      </c>
      <c r="H107" s="235">
        <v>1</v>
      </c>
      <c r="I107" s="236">
        <v>1</v>
      </c>
      <c r="J107" s="236">
        <v>0</v>
      </c>
      <c r="K107" s="235">
        <f t="shared" si="20"/>
        <v>1</v>
      </c>
      <c r="L107" s="199">
        <v>1500</v>
      </c>
      <c r="M107" s="87">
        <f t="shared" si="21"/>
        <v>1500</v>
      </c>
      <c r="N107" s="87">
        <f t="shared" si="22"/>
        <v>270</v>
      </c>
      <c r="O107" s="87">
        <f t="shared" si="23"/>
        <v>1770</v>
      </c>
      <c r="P107" s="85"/>
      <c r="Q107" s="85"/>
      <c r="R107" s="267"/>
      <c r="S107" s="267"/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  <c r="AM107" s="267"/>
      <c r="AN107" s="267"/>
      <c r="AO107" s="267"/>
      <c r="AP107" s="267"/>
    </row>
    <row r="108" spans="2:42" s="86" customFormat="1" ht="15.75" x14ac:dyDescent="0.25">
      <c r="B108" s="82" t="s">
        <v>418</v>
      </c>
      <c r="C108" s="83" t="s">
        <v>419</v>
      </c>
      <c r="D108" s="155">
        <v>44706</v>
      </c>
      <c r="E108" s="234" t="s">
        <v>420</v>
      </c>
      <c r="F108" s="268"/>
      <c r="G108" s="239" t="s">
        <v>55</v>
      </c>
      <c r="H108" s="235">
        <v>0</v>
      </c>
      <c r="I108" s="236">
        <v>2</v>
      </c>
      <c r="J108" s="236">
        <v>2</v>
      </c>
      <c r="K108" s="235">
        <f t="shared" ref="K108" si="26">I108-J108</f>
        <v>0</v>
      </c>
      <c r="L108" s="199">
        <v>0</v>
      </c>
      <c r="M108" s="87">
        <f t="shared" ref="M108" si="27">K108*L108</f>
        <v>0</v>
      </c>
      <c r="N108" s="87">
        <f t="shared" ref="N108" si="28">M108*18%</f>
        <v>0</v>
      </c>
      <c r="O108" s="87">
        <f t="shared" ref="O108" si="29">M108+N108</f>
        <v>0</v>
      </c>
      <c r="P108" s="85"/>
      <c r="Q108" s="85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</row>
    <row r="109" spans="2:42" s="86" customFormat="1" ht="15.75" x14ac:dyDescent="0.25">
      <c r="B109" s="66">
        <f>B107</f>
        <v>44550</v>
      </c>
      <c r="C109" s="65" t="s">
        <v>80</v>
      </c>
      <c r="D109" s="89">
        <f>D107</f>
        <v>44550</v>
      </c>
      <c r="E109" s="218" t="s">
        <v>250</v>
      </c>
      <c r="F109" s="225"/>
      <c r="G109" s="69" t="s">
        <v>55</v>
      </c>
      <c r="H109" s="67">
        <v>0</v>
      </c>
      <c r="I109" s="67">
        <v>3</v>
      </c>
      <c r="J109" s="67">
        <v>3</v>
      </c>
      <c r="K109" s="67">
        <v>0</v>
      </c>
      <c r="L109" s="204">
        <v>150</v>
      </c>
      <c r="M109" s="75">
        <f t="shared" si="21"/>
        <v>0</v>
      </c>
      <c r="N109" s="75">
        <f t="shared" si="22"/>
        <v>0</v>
      </c>
      <c r="O109" s="68">
        <f t="shared" si="23"/>
        <v>0</v>
      </c>
      <c r="P109" s="85"/>
      <c r="Q109" s="85"/>
      <c r="R109" s="267" t="s">
        <v>283</v>
      </c>
      <c r="S109" s="267"/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I109" s="267"/>
      <c r="AJ109" s="267"/>
      <c r="AK109" s="267"/>
      <c r="AL109" s="267"/>
      <c r="AM109" s="267"/>
      <c r="AN109" s="267"/>
      <c r="AO109" s="267"/>
      <c r="AP109" s="267"/>
    </row>
    <row r="110" spans="2:42" s="86" customFormat="1" ht="15.75" x14ac:dyDescent="0.25">
      <c r="B110" s="66">
        <v>44550</v>
      </c>
      <c r="C110" s="14" t="s">
        <v>200</v>
      </c>
      <c r="D110" s="89">
        <v>44550</v>
      </c>
      <c r="E110" s="225" t="s">
        <v>349</v>
      </c>
      <c r="F110" s="225"/>
      <c r="G110" s="67" t="s">
        <v>55</v>
      </c>
      <c r="H110" s="69">
        <v>4</v>
      </c>
      <c r="I110" s="69">
        <v>13</v>
      </c>
      <c r="J110" s="69">
        <v>9</v>
      </c>
      <c r="K110" s="69">
        <f t="shared" si="20"/>
        <v>4</v>
      </c>
      <c r="L110" s="203">
        <v>677.97</v>
      </c>
      <c r="M110" s="8">
        <f t="shared" si="21"/>
        <v>2711.88</v>
      </c>
      <c r="N110" s="8">
        <f t="shared" si="22"/>
        <v>488.13839999999999</v>
      </c>
      <c r="O110" s="8">
        <f t="shared" si="23"/>
        <v>3200.0183999999999</v>
      </c>
      <c r="P110" s="85"/>
      <c r="Q110" s="85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267"/>
      <c r="AL110" s="267"/>
      <c r="AM110" s="267"/>
      <c r="AN110" s="267"/>
      <c r="AO110" s="267"/>
      <c r="AP110" s="267"/>
    </row>
    <row r="111" spans="2:42" s="86" customFormat="1" ht="15.75" x14ac:dyDescent="0.25">
      <c r="B111" s="66">
        <v>44550</v>
      </c>
      <c r="C111" s="14" t="s">
        <v>200</v>
      </c>
      <c r="D111" s="89">
        <v>44550</v>
      </c>
      <c r="E111" s="225" t="s">
        <v>348</v>
      </c>
      <c r="F111" s="225"/>
      <c r="G111" s="67" t="s">
        <v>55</v>
      </c>
      <c r="H111" s="69">
        <v>1</v>
      </c>
      <c r="I111" s="69">
        <v>1</v>
      </c>
      <c r="J111" s="69">
        <v>0</v>
      </c>
      <c r="K111" s="69">
        <f t="shared" si="20"/>
        <v>1</v>
      </c>
      <c r="L111" s="203">
        <v>602.64</v>
      </c>
      <c r="M111" s="8">
        <f t="shared" si="21"/>
        <v>602.64</v>
      </c>
      <c r="N111" s="8">
        <f t="shared" si="22"/>
        <v>108.47519999999999</v>
      </c>
      <c r="O111" s="8">
        <f t="shared" si="23"/>
        <v>711.11519999999996</v>
      </c>
      <c r="P111" s="85"/>
      <c r="Q111" s="85"/>
      <c r="R111" s="267"/>
      <c r="S111" s="267"/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I111" s="267"/>
      <c r="AJ111" s="267"/>
      <c r="AK111" s="267"/>
      <c r="AL111" s="267"/>
      <c r="AM111" s="267"/>
      <c r="AN111" s="267"/>
      <c r="AO111" s="267"/>
      <c r="AP111" s="267"/>
    </row>
    <row r="112" spans="2:42" s="86" customFormat="1" ht="15.75" x14ac:dyDescent="0.25">
      <c r="B112" s="29">
        <v>43619</v>
      </c>
      <c r="C112" s="14" t="s">
        <v>185</v>
      </c>
      <c r="D112" s="152">
        <v>43619</v>
      </c>
      <c r="E112" s="192" t="s">
        <v>284</v>
      </c>
      <c r="F112" s="192"/>
      <c r="G112" s="5" t="s">
        <v>55</v>
      </c>
      <c r="H112" s="5">
        <v>1</v>
      </c>
      <c r="I112" s="5">
        <v>3</v>
      </c>
      <c r="J112" s="5">
        <v>2</v>
      </c>
      <c r="K112" s="5">
        <f t="shared" si="20"/>
        <v>1</v>
      </c>
      <c r="L112" s="194">
        <v>6395</v>
      </c>
      <c r="M112" s="9">
        <f t="shared" si="21"/>
        <v>6395</v>
      </c>
      <c r="N112" s="9">
        <f t="shared" si="22"/>
        <v>1151.0999999999999</v>
      </c>
      <c r="O112" s="9">
        <f t="shared" si="23"/>
        <v>7546.1</v>
      </c>
      <c r="P112" s="85"/>
      <c r="Q112" s="85"/>
      <c r="R112" s="267"/>
      <c r="S112" s="267"/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I112" s="267"/>
      <c r="AJ112" s="267"/>
      <c r="AK112" s="267"/>
      <c r="AL112" s="267"/>
      <c r="AM112" s="267"/>
      <c r="AN112" s="267"/>
      <c r="AO112" s="267"/>
      <c r="AP112" s="267"/>
    </row>
    <row r="113" spans="2:42" s="86" customFormat="1" ht="15.75" x14ac:dyDescent="0.25">
      <c r="B113" s="29">
        <v>44007</v>
      </c>
      <c r="C113" s="14" t="s">
        <v>148</v>
      </c>
      <c r="D113" s="152">
        <v>44007</v>
      </c>
      <c r="E113" s="192" t="s">
        <v>152</v>
      </c>
      <c r="F113" s="192"/>
      <c r="G113" s="5" t="s">
        <v>55</v>
      </c>
      <c r="H113" s="5">
        <v>199</v>
      </c>
      <c r="I113" s="5">
        <v>200</v>
      </c>
      <c r="J113" s="5">
        <v>1</v>
      </c>
      <c r="K113" s="5">
        <f t="shared" si="20"/>
        <v>199</v>
      </c>
      <c r="L113" s="194">
        <v>7.97</v>
      </c>
      <c r="M113" s="9">
        <f t="shared" si="21"/>
        <v>1586.03</v>
      </c>
      <c r="N113" s="9">
        <f t="shared" si="22"/>
        <v>285.48539999999997</v>
      </c>
      <c r="O113" s="9">
        <f t="shared" si="23"/>
        <v>1871.5154</v>
      </c>
      <c r="P113" s="85"/>
      <c r="Q113" s="85"/>
      <c r="R113" s="267"/>
      <c r="S113" s="267"/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  <c r="AP113" s="267"/>
    </row>
    <row r="114" spans="2:42" s="86" customFormat="1" ht="15.75" x14ac:dyDescent="0.25">
      <c r="B114" s="29">
        <v>44007</v>
      </c>
      <c r="C114" s="14" t="s">
        <v>45</v>
      </c>
      <c r="D114" s="152">
        <v>44007</v>
      </c>
      <c r="E114" s="192" t="s">
        <v>13</v>
      </c>
      <c r="F114" s="192"/>
      <c r="G114" s="5" t="s">
        <v>11</v>
      </c>
      <c r="H114" s="5">
        <v>138</v>
      </c>
      <c r="I114" s="5">
        <v>150</v>
      </c>
      <c r="J114" s="5">
        <v>12</v>
      </c>
      <c r="K114" s="5">
        <f t="shared" si="20"/>
        <v>138</v>
      </c>
      <c r="L114" s="194">
        <v>7.34</v>
      </c>
      <c r="M114" s="9">
        <f t="shared" si="21"/>
        <v>1012.92</v>
      </c>
      <c r="N114" s="9">
        <f t="shared" si="22"/>
        <v>182.32559999999998</v>
      </c>
      <c r="O114" s="9">
        <f t="shared" si="23"/>
        <v>1195.2456</v>
      </c>
      <c r="P114" s="85"/>
      <c r="Q114" s="85"/>
      <c r="R114" s="267"/>
      <c r="S114" s="267"/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I114" s="267"/>
      <c r="AJ114" s="267"/>
      <c r="AK114" s="267"/>
      <c r="AL114" s="267"/>
      <c r="AM114" s="267"/>
      <c r="AN114" s="267"/>
      <c r="AO114" s="267"/>
      <c r="AP114" s="267"/>
    </row>
    <row r="115" spans="2:42" s="86" customFormat="1" ht="15.75" x14ac:dyDescent="0.25">
      <c r="B115" s="29">
        <v>43620</v>
      </c>
      <c r="C115" s="14" t="s">
        <v>186</v>
      </c>
      <c r="D115" s="152">
        <v>43620</v>
      </c>
      <c r="E115" s="189" t="s">
        <v>188</v>
      </c>
      <c r="F115" s="189"/>
      <c r="G115" s="5" t="s">
        <v>55</v>
      </c>
      <c r="H115" s="190">
        <v>0</v>
      </c>
      <c r="I115" s="190">
        <v>2</v>
      </c>
      <c r="J115" s="190">
        <v>2</v>
      </c>
      <c r="K115" s="5">
        <f t="shared" ref="K115" si="30">I115-J115</f>
        <v>0</v>
      </c>
      <c r="L115" s="200">
        <v>1750</v>
      </c>
      <c r="M115" s="9">
        <f t="shared" ref="M115" si="31">K115*L115</f>
        <v>0</v>
      </c>
      <c r="N115" s="9">
        <f t="shared" ref="N115" si="32">M115*18%</f>
        <v>0</v>
      </c>
      <c r="O115" s="9">
        <f t="shared" ref="O115" si="33">M115+N115</f>
        <v>0</v>
      </c>
      <c r="P115" s="85"/>
      <c r="Q115" s="85"/>
      <c r="R115" s="267"/>
      <c r="S115" s="267"/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7"/>
      <c r="AP115" s="267"/>
    </row>
    <row r="116" spans="2:42" s="86" customFormat="1" ht="15.75" x14ac:dyDescent="0.25">
      <c r="B116" s="29">
        <v>44185</v>
      </c>
      <c r="C116" s="14" t="s">
        <v>200</v>
      </c>
      <c r="D116" s="152">
        <v>44185</v>
      </c>
      <c r="E116" s="189" t="s">
        <v>343</v>
      </c>
      <c r="F116" s="189"/>
      <c r="G116" s="5" t="s">
        <v>55</v>
      </c>
      <c r="H116" s="190">
        <v>0</v>
      </c>
      <c r="I116" s="190">
        <v>2</v>
      </c>
      <c r="J116" s="190">
        <v>2</v>
      </c>
      <c r="K116" s="5">
        <f t="shared" ref="K116" si="34">I116-J116</f>
        <v>0</v>
      </c>
      <c r="L116" s="200">
        <v>408.47</v>
      </c>
      <c r="M116" s="9">
        <f t="shared" ref="M116" si="35">K116*L116</f>
        <v>0</v>
      </c>
      <c r="N116" s="9">
        <f t="shared" ref="N116" si="36">M116*18%</f>
        <v>0</v>
      </c>
      <c r="O116" s="9">
        <f t="shared" ref="O116" si="37">M116+N116</f>
        <v>0</v>
      </c>
      <c r="P116" s="85"/>
      <c r="Q116" s="85"/>
      <c r="R116" s="267"/>
      <c r="S116" s="267"/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I116" s="267"/>
      <c r="AJ116" s="267"/>
      <c r="AK116" s="267"/>
      <c r="AL116" s="267"/>
      <c r="AM116" s="267"/>
      <c r="AN116" s="267"/>
      <c r="AO116" s="267"/>
      <c r="AP116" s="267"/>
    </row>
    <row r="117" spans="2:42" s="86" customFormat="1" ht="15.75" x14ac:dyDescent="0.25">
      <c r="B117" s="29">
        <v>43830</v>
      </c>
      <c r="C117" s="14" t="s">
        <v>200</v>
      </c>
      <c r="D117" s="152">
        <v>43830</v>
      </c>
      <c r="E117" s="189" t="s">
        <v>344</v>
      </c>
      <c r="F117" s="189"/>
      <c r="G117" s="5" t="s">
        <v>55</v>
      </c>
      <c r="H117" s="190">
        <v>1</v>
      </c>
      <c r="I117" s="190">
        <v>2</v>
      </c>
      <c r="J117" s="190">
        <v>1</v>
      </c>
      <c r="K117" s="5">
        <f t="shared" ref="K117" si="38">I117-J117</f>
        <v>1</v>
      </c>
      <c r="L117" s="200">
        <v>1456.46</v>
      </c>
      <c r="M117" s="9">
        <f t="shared" ref="M117" si="39">K117*L117</f>
        <v>1456.46</v>
      </c>
      <c r="N117" s="9">
        <f t="shared" ref="N117" si="40">M117*18%</f>
        <v>262.1628</v>
      </c>
      <c r="O117" s="9">
        <f t="shared" ref="O117" si="41">M117+N117</f>
        <v>1718.6228000000001</v>
      </c>
      <c r="P117" s="85"/>
      <c r="Q117" s="85"/>
      <c r="R117" s="267"/>
      <c r="S117" s="267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  <c r="AM117" s="267"/>
      <c r="AN117" s="267"/>
      <c r="AO117" s="267"/>
      <c r="AP117" s="267"/>
    </row>
    <row r="118" spans="2:42" s="86" customFormat="1" ht="15.75" x14ac:dyDescent="0.25">
      <c r="B118" s="29">
        <v>43621</v>
      </c>
      <c r="C118" s="14" t="s">
        <v>187</v>
      </c>
      <c r="D118" s="152">
        <v>43621</v>
      </c>
      <c r="E118" s="189" t="s">
        <v>189</v>
      </c>
      <c r="F118" s="189"/>
      <c r="G118" s="5" t="s">
        <v>55</v>
      </c>
      <c r="H118" s="190">
        <v>0</v>
      </c>
      <c r="I118" s="190">
        <v>1</v>
      </c>
      <c r="J118" s="190">
        <v>1</v>
      </c>
      <c r="K118" s="5">
        <f t="shared" ref="K118" si="42">I118-J118</f>
        <v>0</v>
      </c>
      <c r="L118" s="200">
        <v>30650</v>
      </c>
      <c r="M118" s="9">
        <f t="shared" ref="M118" si="43">K118*L118</f>
        <v>0</v>
      </c>
      <c r="N118" s="9">
        <f t="shared" ref="N118" si="44">M118*18%</f>
        <v>0</v>
      </c>
      <c r="O118" s="9">
        <f t="shared" ref="O118" si="45">M118+N118</f>
        <v>0</v>
      </c>
      <c r="P118" s="85"/>
      <c r="Q118" s="85"/>
      <c r="R118" s="267"/>
      <c r="S118" s="267"/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I118" s="267"/>
      <c r="AJ118" s="267"/>
      <c r="AK118" s="267"/>
      <c r="AL118" s="267"/>
      <c r="AM118" s="267"/>
      <c r="AN118" s="267"/>
      <c r="AO118" s="267"/>
      <c r="AP118" s="267"/>
    </row>
    <row r="119" spans="2:42" s="86" customFormat="1" ht="15.75" x14ac:dyDescent="0.25">
      <c r="B119" s="29">
        <v>44185</v>
      </c>
      <c r="C119" s="14" t="s">
        <v>200</v>
      </c>
      <c r="D119" s="152">
        <v>44185</v>
      </c>
      <c r="E119" s="189" t="s">
        <v>342</v>
      </c>
      <c r="F119" s="189"/>
      <c r="G119" s="5" t="s">
        <v>55</v>
      </c>
      <c r="H119" s="190">
        <v>3</v>
      </c>
      <c r="I119" s="190">
        <v>3</v>
      </c>
      <c r="J119" s="190">
        <v>0</v>
      </c>
      <c r="K119" s="5">
        <f t="shared" ref="K119:K120" si="46">I119-J119</f>
        <v>3</v>
      </c>
      <c r="L119" s="200">
        <v>3760.59</v>
      </c>
      <c r="M119" s="9">
        <f t="shared" ref="M119:M120" si="47">K119*L119</f>
        <v>11281.77</v>
      </c>
      <c r="N119" s="9">
        <f t="shared" ref="N119:N120" si="48">M119*18%</f>
        <v>2030.7185999999999</v>
      </c>
      <c r="O119" s="9">
        <f t="shared" ref="O119:O120" si="49">M119+N119</f>
        <v>13312.488600000001</v>
      </c>
      <c r="P119" s="85"/>
      <c r="Q119" s="85"/>
      <c r="R119" s="267"/>
      <c r="S119" s="267"/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I119" s="267"/>
      <c r="AJ119" s="267"/>
      <c r="AK119" s="267"/>
      <c r="AL119" s="267"/>
      <c r="AM119" s="267"/>
      <c r="AN119" s="267"/>
      <c r="AO119" s="267"/>
      <c r="AP119" s="267"/>
    </row>
    <row r="120" spans="2:42" s="86" customFormat="1" ht="15.75" x14ac:dyDescent="0.25">
      <c r="B120" s="29" t="s">
        <v>163</v>
      </c>
      <c r="C120" s="14" t="s">
        <v>184</v>
      </c>
      <c r="D120" s="152" t="s">
        <v>163</v>
      </c>
      <c r="E120" s="189" t="s">
        <v>175</v>
      </c>
      <c r="F120" s="189"/>
      <c r="G120" s="5" t="s">
        <v>55</v>
      </c>
      <c r="H120" s="190">
        <v>0</v>
      </c>
      <c r="I120" s="190">
        <v>1</v>
      </c>
      <c r="J120" s="190">
        <v>1</v>
      </c>
      <c r="K120" s="5">
        <f t="shared" si="46"/>
        <v>0</v>
      </c>
      <c r="L120" s="200">
        <v>19631.349999999999</v>
      </c>
      <c r="M120" s="9">
        <f t="shared" si="47"/>
        <v>0</v>
      </c>
      <c r="N120" s="9">
        <f t="shared" si="48"/>
        <v>0</v>
      </c>
      <c r="O120" s="9">
        <f t="shared" si="49"/>
        <v>0</v>
      </c>
      <c r="P120" s="85"/>
      <c r="Q120" s="85"/>
      <c r="R120" s="267"/>
      <c r="S120" s="267"/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I120" s="267"/>
      <c r="AJ120" s="267"/>
      <c r="AK120" s="267"/>
      <c r="AL120" s="267"/>
      <c r="AM120" s="267"/>
      <c r="AN120" s="267"/>
      <c r="AO120" s="267"/>
      <c r="AP120" s="267"/>
    </row>
    <row r="121" spans="2:42" s="86" customFormat="1" ht="15.75" x14ac:dyDescent="0.25">
      <c r="B121" s="29">
        <v>43830</v>
      </c>
      <c r="C121" s="14" t="s">
        <v>200</v>
      </c>
      <c r="D121" s="152">
        <v>43830</v>
      </c>
      <c r="E121" s="189" t="s">
        <v>216</v>
      </c>
      <c r="F121" s="189"/>
      <c r="G121" s="5" t="s">
        <v>55</v>
      </c>
      <c r="H121" s="190">
        <v>0</v>
      </c>
      <c r="I121" s="190">
        <v>1</v>
      </c>
      <c r="J121" s="190">
        <v>1</v>
      </c>
      <c r="K121" s="5">
        <f t="shared" ref="K121:K122" si="50">I121-J121</f>
        <v>0</v>
      </c>
      <c r="L121" s="200">
        <v>1187.0999999999999</v>
      </c>
      <c r="M121" s="9">
        <f t="shared" ref="M121:M122" si="51">K121*L121</f>
        <v>0</v>
      </c>
      <c r="N121" s="9">
        <f t="shared" ref="N121:N122" si="52">M121*18%</f>
        <v>0</v>
      </c>
      <c r="O121" s="9">
        <f t="shared" ref="O121:O122" si="53">M121+N121</f>
        <v>0</v>
      </c>
      <c r="P121" s="85"/>
      <c r="Q121" s="85"/>
      <c r="R121" s="267"/>
      <c r="S121" s="267"/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I121" s="267"/>
      <c r="AJ121" s="267"/>
      <c r="AK121" s="267"/>
      <c r="AL121" s="267"/>
      <c r="AM121" s="267"/>
      <c r="AN121" s="267"/>
      <c r="AO121" s="267"/>
      <c r="AP121" s="267"/>
    </row>
    <row r="122" spans="2:42" s="86" customFormat="1" ht="15.75" x14ac:dyDescent="0.25">
      <c r="B122" s="29">
        <v>43011</v>
      </c>
      <c r="C122" s="14" t="s">
        <v>76</v>
      </c>
      <c r="D122" s="152">
        <v>43011</v>
      </c>
      <c r="E122" s="189" t="s">
        <v>35</v>
      </c>
      <c r="F122" s="189"/>
      <c r="G122" s="5" t="s">
        <v>55</v>
      </c>
      <c r="H122" s="190">
        <v>0</v>
      </c>
      <c r="I122" s="190">
        <v>3</v>
      </c>
      <c r="J122" s="190">
        <v>3</v>
      </c>
      <c r="K122" s="5">
        <f t="shared" si="50"/>
        <v>0</v>
      </c>
      <c r="L122" s="200">
        <v>2650</v>
      </c>
      <c r="M122" s="9">
        <f t="shared" si="51"/>
        <v>0</v>
      </c>
      <c r="N122" s="9">
        <f t="shared" si="52"/>
        <v>0</v>
      </c>
      <c r="O122" s="9">
        <f t="shared" si="53"/>
        <v>0</v>
      </c>
      <c r="P122" s="85"/>
      <c r="Q122" s="85"/>
      <c r="R122" s="267"/>
      <c r="S122" s="267"/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I122" s="267"/>
      <c r="AJ122" s="267"/>
      <c r="AK122" s="267"/>
      <c r="AL122" s="267"/>
      <c r="AM122" s="267"/>
      <c r="AN122" s="267"/>
      <c r="AO122" s="267"/>
      <c r="AP122" s="267"/>
    </row>
    <row r="123" spans="2:42" s="86" customFormat="1" ht="15.75" x14ac:dyDescent="0.25">
      <c r="B123" s="29">
        <v>43011</v>
      </c>
      <c r="C123" s="14" t="s">
        <v>77</v>
      </c>
      <c r="D123" s="152">
        <v>43011</v>
      </c>
      <c r="E123" s="192" t="s">
        <v>36</v>
      </c>
      <c r="F123" s="192"/>
      <c r="G123" s="5" t="s">
        <v>55</v>
      </c>
      <c r="H123" s="5">
        <v>0</v>
      </c>
      <c r="I123" s="5">
        <v>4</v>
      </c>
      <c r="J123" s="5">
        <v>4</v>
      </c>
      <c r="K123" s="5">
        <f t="shared" ref="K123:K124" si="54">I123-J123</f>
        <v>0</v>
      </c>
      <c r="L123" s="194">
        <v>1364</v>
      </c>
      <c r="M123" s="9">
        <f t="shared" ref="M123:M124" si="55">K123*L123</f>
        <v>0</v>
      </c>
      <c r="N123" s="9">
        <f t="shared" ref="N123:N124" si="56">M123*18%</f>
        <v>0</v>
      </c>
      <c r="O123" s="9">
        <f t="shared" ref="O123:O124" si="57">M123+N123</f>
        <v>0</v>
      </c>
      <c r="P123" s="85"/>
      <c r="Q123" s="85"/>
      <c r="R123" s="267"/>
      <c r="S123" s="267"/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I123" s="267"/>
      <c r="AJ123" s="267"/>
      <c r="AK123" s="267"/>
      <c r="AL123" s="267"/>
      <c r="AM123" s="267"/>
      <c r="AN123" s="267"/>
      <c r="AO123" s="267"/>
      <c r="AP123" s="267"/>
    </row>
    <row r="124" spans="2:42" s="86" customFormat="1" ht="15.75" x14ac:dyDescent="0.25">
      <c r="B124" s="29">
        <v>42958</v>
      </c>
      <c r="C124" s="14" t="s">
        <v>49</v>
      </c>
      <c r="D124" s="152">
        <v>42958</v>
      </c>
      <c r="E124" s="192" t="s">
        <v>20</v>
      </c>
      <c r="F124" s="192"/>
      <c r="G124" s="5" t="s">
        <v>55</v>
      </c>
      <c r="H124" s="5">
        <v>0</v>
      </c>
      <c r="I124" s="5">
        <v>1</v>
      </c>
      <c r="J124" s="5">
        <v>1</v>
      </c>
      <c r="K124" s="188">
        <f t="shared" si="54"/>
        <v>0</v>
      </c>
      <c r="L124" s="194">
        <v>6585</v>
      </c>
      <c r="M124" s="9">
        <f t="shared" si="55"/>
        <v>0</v>
      </c>
      <c r="N124" s="8">
        <f t="shared" si="56"/>
        <v>0</v>
      </c>
      <c r="O124" s="8">
        <f t="shared" si="57"/>
        <v>0</v>
      </c>
      <c r="P124" s="85"/>
      <c r="Q124" s="85"/>
      <c r="R124" s="267"/>
      <c r="S124" s="267"/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I124" s="267"/>
      <c r="AJ124" s="267"/>
      <c r="AK124" s="267"/>
      <c r="AL124" s="267"/>
      <c r="AM124" s="267"/>
      <c r="AN124" s="267"/>
      <c r="AO124" s="267"/>
      <c r="AP124" s="267"/>
    </row>
    <row r="125" spans="2:42" s="86" customFormat="1" ht="15.75" x14ac:dyDescent="0.25">
      <c r="B125" s="66">
        <v>44550</v>
      </c>
      <c r="C125" s="14" t="s">
        <v>200</v>
      </c>
      <c r="D125" s="89">
        <v>44550</v>
      </c>
      <c r="E125" s="218" t="s">
        <v>347</v>
      </c>
      <c r="F125" s="218"/>
      <c r="G125" s="67" t="s">
        <v>55</v>
      </c>
      <c r="H125" s="67">
        <v>0</v>
      </c>
      <c r="I125" s="67">
        <v>1</v>
      </c>
      <c r="J125" s="67">
        <v>1</v>
      </c>
      <c r="K125" s="67">
        <f t="shared" si="20"/>
        <v>0</v>
      </c>
      <c r="L125" s="193">
        <v>9636.17</v>
      </c>
      <c r="M125" s="9">
        <f t="shared" si="21"/>
        <v>0</v>
      </c>
      <c r="N125" s="9">
        <f t="shared" si="22"/>
        <v>0</v>
      </c>
      <c r="O125" s="9">
        <f t="shared" si="23"/>
        <v>0</v>
      </c>
      <c r="P125" s="85"/>
      <c r="Q125" s="85"/>
      <c r="R125" s="267"/>
      <c r="S125" s="267"/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I125" s="267"/>
      <c r="AJ125" s="267"/>
      <c r="AK125" s="267"/>
      <c r="AL125" s="267"/>
      <c r="AM125" s="267"/>
      <c r="AN125" s="267"/>
      <c r="AO125" s="267"/>
      <c r="AP125" s="267"/>
    </row>
    <row r="126" spans="2:42" ht="18" customHeight="1" x14ac:dyDescent="0.25">
      <c r="B126" s="112"/>
      <c r="C126" s="113"/>
      <c r="D126" s="158"/>
      <c r="E126" s="126" t="s">
        <v>313</v>
      </c>
      <c r="F126" s="114"/>
      <c r="G126" s="115"/>
      <c r="H126" s="115"/>
      <c r="I126" s="115"/>
      <c r="J126" s="115"/>
      <c r="K126" s="115"/>
      <c r="L126" s="116"/>
      <c r="M126" s="116"/>
      <c r="N126" s="116"/>
      <c r="O126" s="116"/>
      <c r="P126" s="3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  <c r="AJ126" s="265"/>
      <c r="AK126" s="265"/>
      <c r="AL126" s="265"/>
      <c r="AM126" s="265"/>
      <c r="AN126" s="265"/>
      <c r="AO126" s="265"/>
      <c r="AP126" s="265"/>
    </row>
    <row r="127" spans="2:42" ht="18" customHeight="1" x14ac:dyDescent="0.25">
      <c r="B127" s="29">
        <v>44550</v>
      </c>
      <c r="C127" s="14" t="s">
        <v>85</v>
      </c>
      <c r="D127" s="29">
        <v>44550</v>
      </c>
      <c r="E127" s="214" t="s">
        <v>357</v>
      </c>
      <c r="F127" s="208"/>
      <c r="G127" s="5" t="s">
        <v>55</v>
      </c>
      <c r="H127" s="5">
        <v>2</v>
      </c>
      <c r="I127" s="74">
        <v>3</v>
      </c>
      <c r="J127" s="74">
        <v>1</v>
      </c>
      <c r="K127" s="188">
        <f t="shared" ref="K127:K130" si="58">I127-J127</f>
        <v>2</v>
      </c>
      <c r="L127" s="75">
        <v>5194.0200000000004</v>
      </c>
      <c r="M127" s="8">
        <f>K127*L127</f>
        <v>10388.040000000001</v>
      </c>
      <c r="N127" s="8">
        <f>M127*18%</f>
        <v>1869.8472000000002</v>
      </c>
      <c r="O127" s="8">
        <f>M127+N127</f>
        <v>12257.887200000001</v>
      </c>
      <c r="P127" s="3"/>
    </row>
    <row r="128" spans="2:42" ht="18" customHeight="1" x14ac:dyDescent="0.25">
      <c r="B128" s="29">
        <v>44550</v>
      </c>
      <c r="C128" s="14" t="s">
        <v>86</v>
      </c>
      <c r="D128" s="29">
        <v>44550</v>
      </c>
      <c r="E128" s="214" t="s">
        <v>358</v>
      </c>
      <c r="F128" s="208"/>
      <c r="G128" s="5" t="s">
        <v>55</v>
      </c>
      <c r="H128" s="5">
        <v>2</v>
      </c>
      <c r="I128" s="74">
        <v>3</v>
      </c>
      <c r="J128" s="74">
        <v>1</v>
      </c>
      <c r="K128" s="188">
        <f t="shared" si="58"/>
        <v>2</v>
      </c>
      <c r="L128" s="75">
        <v>5194.0200000000004</v>
      </c>
      <c r="M128" s="8">
        <f>K128*L128</f>
        <v>10388.040000000001</v>
      </c>
      <c r="N128" s="8">
        <f>M128*18%</f>
        <v>1869.8472000000002</v>
      </c>
      <c r="O128" s="8">
        <f>M128+N128</f>
        <v>12257.887200000001</v>
      </c>
      <c r="P128" s="3"/>
    </row>
    <row r="129" spans="2:16" ht="18" customHeight="1" x14ac:dyDescent="0.25">
      <c r="B129" s="29">
        <v>44550</v>
      </c>
      <c r="C129" s="14" t="s">
        <v>87</v>
      </c>
      <c r="D129" s="29">
        <v>44550</v>
      </c>
      <c r="E129" s="214" t="s">
        <v>359</v>
      </c>
      <c r="F129" s="208"/>
      <c r="G129" s="5" t="s">
        <v>55</v>
      </c>
      <c r="H129" s="5">
        <v>3</v>
      </c>
      <c r="I129" s="74">
        <v>4</v>
      </c>
      <c r="J129" s="74">
        <v>1</v>
      </c>
      <c r="K129" s="188">
        <f t="shared" si="58"/>
        <v>3</v>
      </c>
      <c r="L129" s="75">
        <v>5194.0200000000004</v>
      </c>
      <c r="M129" s="8">
        <f>K129*L129</f>
        <v>15582.060000000001</v>
      </c>
      <c r="N129" s="8">
        <f>M129*18%</f>
        <v>2804.7708000000002</v>
      </c>
      <c r="O129" s="8">
        <f>M129+N129</f>
        <v>18386.830800000003</v>
      </c>
      <c r="P129" s="3"/>
    </row>
    <row r="130" spans="2:16" ht="18" customHeight="1" x14ac:dyDescent="0.25">
      <c r="B130" s="29">
        <v>44550</v>
      </c>
      <c r="C130" s="14" t="s">
        <v>89</v>
      </c>
      <c r="D130" s="29">
        <v>44550</v>
      </c>
      <c r="E130" s="214" t="s">
        <v>410</v>
      </c>
      <c r="F130" s="208"/>
      <c r="G130" s="5" t="s">
        <v>55</v>
      </c>
      <c r="H130" s="5">
        <v>1</v>
      </c>
      <c r="I130" s="74">
        <v>3</v>
      </c>
      <c r="J130" s="74">
        <v>2</v>
      </c>
      <c r="K130" s="188">
        <f t="shared" si="58"/>
        <v>1</v>
      </c>
      <c r="L130" s="75">
        <v>4206.6099999999997</v>
      </c>
      <c r="M130" s="9">
        <f>K130*L130</f>
        <v>4206.6099999999997</v>
      </c>
      <c r="N130" s="9">
        <f>M130*18%</f>
        <v>757.18979999999988</v>
      </c>
      <c r="O130" s="9">
        <f>M130+N130</f>
        <v>4963.7997999999998</v>
      </c>
      <c r="P130" s="3"/>
    </row>
    <row r="131" spans="2:16" ht="18" customHeight="1" x14ac:dyDescent="0.25">
      <c r="B131" s="161"/>
      <c r="C131" s="162"/>
      <c r="D131" s="163"/>
      <c r="E131" s="215"/>
      <c r="F131" s="209"/>
      <c r="G131" s="210"/>
      <c r="H131" s="210"/>
      <c r="I131" s="210"/>
      <c r="J131" s="210"/>
      <c r="K131" s="210"/>
      <c r="L131" s="53"/>
      <c r="M131" s="53"/>
      <c r="N131" s="53"/>
      <c r="O131" s="53"/>
      <c r="P131" s="3"/>
    </row>
    <row r="132" spans="2:16" ht="18" customHeight="1" x14ac:dyDescent="0.25">
      <c r="B132" s="29">
        <v>44550</v>
      </c>
      <c r="C132" s="14" t="s">
        <v>91</v>
      </c>
      <c r="D132" s="29">
        <v>44550</v>
      </c>
      <c r="E132" s="214" t="s">
        <v>319</v>
      </c>
      <c r="F132" s="208"/>
      <c r="G132" s="51" t="s">
        <v>55</v>
      </c>
      <c r="H132" s="51">
        <v>0</v>
      </c>
      <c r="I132" s="67">
        <v>0</v>
      </c>
      <c r="J132" s="67">
        <v>0</v>
      </c>
      <c r="K132" s="188">
        <f t="shared" ref="K132:K135" si="59">I132-J132</f>
        <v>0</v>
      </c>
      <c r="L132" s="68">
        <v>1962.92</v>
      </c>
      <c r="M132" s="52">
        <f>L132*K132</f>
        <v>0</v>
      </c>
      <c r="N132" s="52">
        <f>M132*18%</f>
        <v>0</v>
      </c>
      <c r="O132" s="52">
        <f>M132+N132</f>
        <v>0</v>
      </c>
      <c r="P132" s="3"/>
    </row>
    <row r="133" spans="2:16" ht="18" customHeight="1" x14ac:dyDescent="0.25">
      <c r="B133" s="29">
        <v>44550</v>
      </c>
      <c r="C133" s="14" t="s">
        <v>91</v>
      </c>
      <c r="D133" s="29">
        <v>44550</v>
      </c>
      <c r="E133" s="214" t="s">
        <v>317</v>
      </c>
      <c r="F133" s="208"/>
      <c r="G133" s="5" t="s">
        <v>55</v>
      </c>
      <c r="H133" s="5">
        <v>0</v>
      </c>
      <c r="I133" s="74">
        <v>0</v>
      </c>
      <c r="J133" s="74">
        <v>0</v>
      </c>
      <c r="K133" s="188">
        <f t="shared" si="59"/>
        <v>0</v>
      </c>
      <c r="L133" s="75">
        <v>1904.04</v>
      </c>
      <c r="M133" s="9">
        <f>K133*L133</f>
        <v>0</v>
      </c>
      <c r="N133" s="9">
        <f>M133*18%</f>
        <v>0</v>
      </c>
      <c r="O133" s="9">
        <f>M133+N133</f>
        <v>0</v>
      </c>
      <c r="P133" s="3"/>
    </row>
    <row r="134" spans="2:16" ht="18" customHeight="1" x14ac:dyDescent="0.25">
      <c r="B134" s="29">
        <v>44550</v>
      </c>
      <c r="C134" s="14" t="s">
        <v>92</v>
      </c>
      <c r="D134" s="29">
        <v>44550</v>
      </c>
      <c r="E134" s="214" t="s">
        <v>318</v>
      </c>
      <c r="F134" s="208"/>
      <c r="G134" s="5" t="s">
        <v>55</v>
      </c>
      <c r="H134" s="5">
        <v>0</v>
      </c>
      <c r="I134" s="74">
        <v>0</v>
      </c>
      <c r="J134" s="74">
        <v>0</v>
      </c>
      <c r="K134" s="188">
        <f t="shared" si="59"/>
        <v>0</v>
      </c>
      <c r="L134" s="75">
        <v>1962.92</v>
      </c>
      <c r="M134" s="8">
        <f>K134*L134</f>
        <v>0</v>
      </c>
      <c r="N134" s="8">
        <f>M134*18%</f>
        <v>0</v>
      </c>
      <c r="O134" s="8">
        <f>M134+N134</f>
        <v>0</v>
      </c>
      <c r="P134" s="3"/>
    </row>
    <row r="135" spans="2:16" ht="18" customHeight="1" x14ac:dyDescent="0.25">
      <c r="B135" s="29">
        <v>44550</v>
      </c>
      <c r="C135" s="14" t="s">
        <v>93</v>
      </c>
      <c r="D135" s="29">
        <v>44550</v>
      </c>
      <c r="E135" s="214" t="s">
        <v>320</v>
      </c>
      <c r="F135" s="208"/>
      <c r="G135" s="5" t="s">
        <v>55</v>
      </c>
      <c r="H135" s="5">
        <v>0</v>
      </c>
      <c r="I135" s="74">
        <v>0</v>
      </c>
      <c r="J135" s="74">
        <v>0</v>
      </c>
      <c r="K135" s="188">
        <f t="shared" si="59"/>
        <v>0</v>
      </c>
      <c r="L135" s="75">
        <v>3825.02</v>
      </c>
      <c r="M135" s="8">
        <f>K135*L135</f>
        <v>0</v>
      </c>
      <c r="N135" s="8">
        <f>M135*18%</f>
        <v>0</v>
      </c>
      <c r="O135" s="8">
        <f>M135+N135</f>
        <v>0</v>
      </c>
      <c r="P135" s="3"/>
    </row>
    <row r="136" spans="2:16" ht="18" customHeight="1" x14ac:dyDescent="0.25">
      <c r="B136" s="161"/>
      <c r="C136" s="162"/>
      <c r="D136" s="163"/>
      <c r="E136" s="215"/>
      <c r="F136" s="209"/>
      <c r="G136" s="210"/>
      <c r="H136" s="210"/>
      <c r="I136" s="210"/>
      <c r="J136" s="210"/>
      <c r="K136" s="210"/>
      <c r="L136" s="53"/>
      <c r="M136" s="53"/>
      <c r="N136" s="53"/>
      <c r="O136" s="53"/>
      <c r="P136" s="3"/>
    </row>
    <row r="137" spans="2:16" ht="18" customHeight="1" x14ac:dyDescent="0.25">
      <c r="B137" s="29">
        <v>44550</v>
      </c>
      <c r="C137" s="14" t="s">
        <v>89</v>
      </c>
      <c r="D137" s="29">
        <v>44550</v>
      </c>
      <c r="E137" s="211" t="s">
        <v>360</v>
      </c>
      <c r="F137" s="208"/>
      <c r="G137" s="5" t="s">
        <v>55</v>
      </c>
      <c r="H137" s="5">
        <v>2</v>
      </c>
      <c r="I137" s="74">
        <v>2</v>
      </c>
      <c r="J137" s="74">
        <v>0</v>
      </c>
      <c r="K137" s="73">
        <f>I137-J137</f>
        <v>2</v>
      </c>
      <c r="L137" s="75">
        <v>5884.61</v>
      </c>
      <c r="M137" s="8">
        <f>K137*L137</f>
        <v>11769.22</v>
      </c>
      <c r="N137" s="8">
        <f>M137*18%</f>
        <v>2118.4595999999997</v>
      </c>
      <c r="O137" s="8">
        <f>M137+N137</f>
        <v>13887.679599999999</v>
      </c>
      <c r="P137" s="3"/>
    </row>
    <row r="138" spans="2:16" ht="18" customHeight="1" x14ac:dyDescent="0.25">
      <c r="B138" s="29">
        <v>44550</v>
      </c>
      <c r="C138" s="14" t="s">
        <v>89</v>
      </c>
      <c r="D138" s="29">
        <v>44550</v>
      </c>
      <c r="E138" s="214" t="s">
        <v>361</v>
      </c>
      <c r="F138" s="208"/>
      <c r="G138" s="51" t="s">
        <v>55</v>
      </c>
      <c r="H138" s="51">
        <v>1</v>
      </c>
      <c r="I138" s="67">
        <v>1</v>
      </c>
      <c r="J138" s="67">
        <v>0</v>
      </c>
      <c r="K138" s="73">
        <f>I138-J138</f>
        <v>1</v>
      </c>
      <c r="L138" s="75">
        <v>5884.61</v>
      </c>
      <c r="M138" s="8">
        <f>K138*L138</f>
        <v>5884.61</v>
      </c>
      <c r="N138" s="8">
        <f>M138*18%</f>
        <v>1059.2297999999998</v>
      </c>
      <c r="O138" s="8">
        <f>M138+N138</f>
        <v>6943.8397999999997</v>
      </c>
      <c r="P138" s="3"/>
    </row>
    <row r="139" spans="2:16" ht="18" customHeight="1" x14ac:dyDescent="0.25">
      <c r="B139" s="29">
        <v>44550</v>
      </c>
      <c r="C139" s="14" t="s">
        <v>89</v>
      </c>
      <c r="D139" s="29">
        <v>44550</v>
      </c>
      <c r="E139" s="214" t="s">
        <v>362</v>
      </c>
      <c r="F139" s="208"/>
      <c r="G139" s="5" t="s">
        <v>55</v>
      </c>
      <c r="H139" s="5">
        <v>3</v>
      </c>
      <c r="I139" s="74">
        <v>3</v>
      </c>
      <c r="J139" s="74">
        <v>0</v>
      </c>
      <c r="K139" s="73">
        <f>I139-J139</f>
        <v>3</v>
      </c>
      <c r="L139" s="75">
        <v>5884.61</v>
      </c>
      <c r="M139" s="8">
        <f>K139*L139</f>
        <v>17653.829999999998</v>
      </c>
      <c r="N139" s="8">
        <f>M139*18%</f>
        <v>3177.6893999999998</v>
      </c>
      <c r="O139" s="8">
        <f>M139+N139</f>
        <v>20831.519399999997</v>
      </c>
      <c r="P139" s="3"/>
    </row>
    <row r="140" spans="2:16" ht="18" customHeight="1" x14ac:dyDescent="0.25">
      <c r="B140" s="29">
        <v>44550</v>
      </c>
      <c r="C140" s="14" t="s">
        <v>89</v>
      </c>
      <c r="D140" s="29">
        <v>44550</v>
      </c>
      <c r="E140" s="214" t="s">
        <v>363</v>
      </c>
      <c r="F140" s="208"/>
      <c r="G140" s="5" t="s">
        <v>55</v>
      </c>
      <c r="H140" s="5">
        <v>1</v>
      </c>
      <c r="I140" s="74">
        <v>1</v>
      </c>
      <c r="J140" s="74">
        <v>0</v>
      </c>
      <c r="K140" s="73">
        <f>I140-J140</f>
        <v>1</v>
      </c>
      <c r="L140" s="75">
        <v>4131.0600000000004</v>
      </c>
      <c r="M140" s="8">
        <f>K140*L140</f>
        <v>4131.0600000000004</v>
      </c>
      <c r="N140" s="8">
        <f>M140*18%</f>
        <v>743.59080000000006</v>
      </c>
      <c r="O140" s="8">
        <f>M140+N140</f>
        <v>4874.6508000000003</v>
      </c>
      <c r="P140" s="3"/>
    </row>
    <row r="141" spans="2:16" ht="18" customHeight="1" x14ac:dyDescent="0.25">
      <c r="B141" s="161"/>
      <c r="C141" s="162"/>
      <c r="D141" s="163"/>
      <c r="E141" s="215"/>
      <c r="F141" s="209"/>
      <c r="G141" s="210"/>
      <c r="H141" s="210"/>
      <c r="I141" s="210"/>
      <c r="J141" s="210"/>
      <c r="K141" s="210"/>
      <c r="L141" s="53"/>
      <c r="M141" s="53"/>
      <c r="N141" s="53"/>
      <c r="O141" s="53"/>
      <c r="P141" s="3"/>
    </row>
    <row r="142" spans="2:16" ht="18" customHeight="1" x14ac:dyDescent="0.25">
      <c r="B142" s="29">
        <v>44550</v>
      </c>
      <c r="C142" s="65" t="s">
        <v>90</v>
      </c>
      <c r="D142" s="29">
        <v>44550</v>
      </c>
      <c r="E142" s="131" t="s">
        <v>325</v>
      </c>
      <c r="F142" s="78"/>
      <c r="G142" s="67" t="str">
        <f>G140</f>
        <v>UNID.</v>
      </c>
      <c r="H142" s="67">
        <v>0</v>
      </c>
      <c r="I142" s="67">
        <v>0</v>
      </c>
      <c r="J142" s="67">
        <v>0</v>
      </c>
      <c r="K142" s="69">
        <f>I142-J142</f>
        <v>0</v>
      </c>
      <c r="L142" s="68">
        <v>3300.39</v>
      </c>
      <c r="M142" s="8">
        <f t="shared" ref="M142:M145" si="60">K142*L142</f>
        <v>0</v>
      </c>
      <c r="N142" s="8">
        <f t="shared" ref="N142:N145" si="61">M142*18%</f>
        <v>0</v>
      </c>
      <c r="O142" s="8">
        <f t="shared" ref="O142:O145" si="62">M142+N142</f>
        <v>0</v>
      </c>
      <c r="P142" s="3"/>
    </row>
    <row r="143" spans="2:16" ht="18" customHeight="1" x14ac:dyDescent="0.25">
      <c r="B143" s="29">
        <v>44550</v>
      </c>
      <c r="C143" s="65" t="s">
        <v>90</v>
      </c>
      <c r="D143" s="29">
        <v>44550</v>
      </c>
      <c r="E143" s="131" t="s">
        <v>326</v>
      </c>
      <c r="F143" s="78"/>
      <c r="G143" s="67" t="str">
        <f>G142</f>
        <v>UNID.</v>
      </c>
      <c r="H143" s="67">
        <v>0</v>
      </c>
      <c r="I143" s="67">
        <v>0</v>
      </c>
      <c r="J143" s="67">
        <v>0</v>
      </c>
      <c r="K143" s="69">
        <f>I143-J143</f>
        <v>0</v>
      </c>
      <c r="L143" s="68">
        <v>2503.62</v>
      </c>
      <c r="M143" s="8">
        <f t="shared" si="60"/>
        <v>0</v>
      </c>
      <c r="N143" s="8">
        <f t="shared" si="61"/>
        <v>0</v>
      </c>
      <c r="O143" s="8">
        <f t="shared" si="62"/>
        <v>0</v>
      </c>
      <c r="P143" s="3"/>
    </row>
    <row r="144" spans="2:16" ht="18" customHeight="1" x14ac:dyDescent="0.25">
      <c r="B144" s="29">
        <v>44550</v>
      </c>
      <c r="C144" s="65" t="s">
        <v>327</v>
      </c>
      <c r="D144" s="29">
        <v>44550</v>
      </c>
      <c r="E144" s="131" t="s">
        <v>332</v>
      </c>
      <c r="F144" s="78"/>
      <c r="G144" s="67" t="s">
        <v>55</v>
      </c>
      <c r="H144" s="67">
        <v>0</v>
      </c>
      <c r="I144" s="67">
        <v>0</v>
      </c>
      <c r="J144" s="67">
        <v>0</v>
      </c>
      <c r="K144" s="69">
        <f>I144-J144</f>
        <v>0</v>
      </c>
      <c r="L144" s="68">
        <v>2503.62</v>
      </c>
      <c r="M144" s="8">
        <f t="shared" si="60"/>
        <v>0</v>
      </c>
      <c r="N144" s="8">
        <f t="shared" si="61"/>
        <v>0</v>
      </c>
      <c r="O144" s="8">
        <f t="shared" si="62"/>
        <v>0</v>
      </c>
      <c r="P144" s="3"/>
    </row>
    <row r="145" spans="2:16" ht="18" customHeight="1" x14ac:dyDescent="0.25">
      <c r="B145" s="29">
        <v>44550</v>
      </c>
      <c r="C145" s="65" t="s">
        <v>90</v>
      </c>
      <c r="D145" s="29">
        <v>44550</v>
      </c>
      <c r="E145" s="131" t="s">
        <v>328</v>
      </c>
      <c r="F145" s="78"/>
      <c r="G145" s="67" t="str">
        <f>G143</f>
        <v>UNID.</v>
      </c>
      <c r="H145" s="67">
        <v>0</v>
      </c>
      <c r="I145" s="67">
        <v>0</v>
      </c>
      <c r="J145" s="67">
        <v>0</v>
      </c>
      <c r="K145" s="69">
        <f>I145-J145</f>
        <v>0</v>
      </c>
      <c r="L145" s="68">
        <v>2503.62</v>
      </c>
      <c r="M145" s="8">
        <f t="shared" si="60"/>
        <v>0</v>
      </c>
      <c r="N145" s="8">
        <f t="shared" si="61"/>
        <v>0</v>
      </c>
      <c r="O145" s="8">
        <f t="shared" si="62"/>
        <v>0</v>
      </c>
      <c r="P145" s="3"/>
    </row>
    <row r="146" spans="2:16" ht="18" customHeight="1" x14ac:dyDescent="0.25">
      <c r="B146" s="161"/>
      <c r="C146" s="162"/>
      <c r="D146" s="163"/>
      <c r="E146" s="215"/>
      <c r="F146" s="209"/>
      <c r="G146" s="210"/>
      <c r="H146" s="210"/>
      <c r="I146" s="210"/>
      <c r="J146" s="210"/>
      <c r="K146" s="210"/>
      <c r="L146" s="53"/>
      <c r="M146" s="53"/>
      <c r="N146" s="53"/>
      <c r="O146" s="53"/>
      <c r="P146" s="3"/>
    </row>
    <row r="147" spans="2:16" ht="18" customHeight="1" x14ac:dyDescent="0.25">
      <c r="B147" s="29">
        <v>44550</v>
      </c>
      <c r="C147" s="65" t="s">
        <v>90</v>
      </c>
      <c r="D147" s="29">
        <v>44550</v>
      </c>
      <c r="E147" s="131" t="s">
        <v>364</v>
      </c>
      <c r="F147" s="78"/>
      <c r="G147" s="67" t="str">
        <f>G145</f>
        <v>UNID.</v>
      </c>
      <c r="H147" s="67">
        <v>4</v>
      </c>
      <c r="I147" s="67">
        <v>4</v>
      </c>
      <c r="J147" s="67">
        <v>0</v>
      </c>
      <c r="K147" s="69">
        <f>I147-J147</f>
        <v>4</v>
      </c>
      <c r="L147" s="68">
        <v>3449.03</v>
      </c>
      <c r="M147" s="8">
        <f t="shared" ref="M147:M150" si="63">K147*L147</f>
        <v>13796.12</v>
      </c>
      <c r="N147" s="8">
        <f t="shared" ref="N147:N150" si="64">M147*18%</f>
        <v>2483.3016000000002</v>
      </c>
      <c r="O147" s="8">
        <f t="shared" ref="O147:O150" si="65">M147+N147</f>
        <v>16279.421600000001</v>
      </c>
      <c r="P147" s="3"/>
    </row>
    <row r="148" spans="2:16" ht="18" customHeight="1" x14ac:dyDescent="0.25">
      <c r="B148" s="29">
        <v>44550</v>
      </c>
      <c r="C148" s="65" t="s">
        <v>90</v>
      </c>
      <c r="D148" s="29">
        <v>44550</v>
      </c>
      <c r="E148" s="131" t="s">
        <v>365</v>
      </c>
      <c r="F148" s="78"/>
      <c r="G148" s="67" t="str">
        <f>G147</f>
        <v>UNID.</v>
      </c>
      <c r="H148" s="67">
        <v>2</v>
      </c>
      <c r="I148" s="67">
        <v>2</v>
      </c>
      <c r="J148" s="67">
        <v>0</v>
      </c>
      <c r="K148" s="69">
        <f>I148-J148</f>
        <v>2</v>
      </c>
      <c r="L148" s="68">
        <v>3431.9</v>
      </c>
      <c r="M148" s="8">
        <f t="shared" si="63"/>
        <v>6863.8</v>
      </c>
      <c r="N148" s="8">
        <f t="shared" si="64"/>
        <v>1235.4839999999999</v>
      </c>
      <c r="O148" s="8">
        <f t="shared" si="65"/>
        <v>8099.2839999999997</v>
      </c>
      <c r="P148" s="3"/>
    </row>
    <row r="149" spans="2:16" ht="18" customHeight="1" x14ac:dyDescent="0.25">
      <c r="B149" s="29">
        <v>44550</v>
      </c>
      <c r="C149" s="65" t="s">
        <v>90</v>
      </c>
      <c r="D149" s="29">
        <v>44550</v>
      </c>
      <c r="E149" s="131" t="s">
        <v>366</v>
      </c>
      <c r="F149" s="78"/>
      <c r="G149" s="67" t="s">
        <v>55</v>
      </c>
      <c r="H149" s="67">
        <v>3</v>
      </c>
      <c r="I149" s="67">
        <v>3</v>
      </c>
      <c r="J149" s="67">
        <v>0</v>
      </c>
      <c r="K149" s="69">
        <f>I149-J149</f>
        <v>3</v>
      </c>
      <c r="L149" s="68">
        <v>3326.98</v>
      </c>
      <c r="M149" s="8">
        <f t="shared" si="63"/>
        <v>9980.94</v>
      </c>
      <c r="N149" s="8">
        <f t="shared" si="64"/>
        <v>1796.5692000000001</v>
      </c>
      <c r="O149" s="8">
        <f t="shared" si="65"/>
        <v>11777.5092</v>
      </c>
      <c r="P149" s="3"/>
    </row>
    <row r="150" spans="2:16" ht="18" customHeight="1" x14ac:dyDescent="0.25">
      <c r="B150" s="29">
        <v>44550</v>
      </c>
      <c r="C150" s="65" t="s">
        <v>90</v>
      </c>
      <c r="D150" s="29">
        <v>44550</v>
      </c>
      <c r="E150" s="131" t="s">
        <v>367</v>
      </c>
      <c r="F150" s="78"/>
      <c r="G150" s="67" t="str">
        <f>G148</f>
        <v>UNID.</v>
      </c>
      <c r="H150" s="67">
        <v>5</v>
      </c>
      <c r="I150" s="67">
        <v>5</v>
      </c>
      <c r="J150" s="67">
        <v>0</v>
      </c>
      <c r="K150" s="69">
        <f>I150-J150</f>
        <v>5</v>
      </c>
      <c r="L150" s="68">
        <v>3431.9</v>
      </c>
      <c r="M150" s="8">
        <f t="shared" si="63"/>
        <v>17159.5</v>
      </c>
      <c r="N150" s="8">
        <f t="shared" si="64"/>
        <v>3088.71</v>
      </c>
      <c r="O150" s="8">
        <f t="shared" si="65"/>
        <v>20248.21</v>
      </c>
      <c r="P150" s="3"/>
    </row>
    <row r="151" spans="2:16" ht="18" customHeight="1" x14ac:dyDescent="0.25">
      <c r="B151" s="161"/>
      <c r="C151" s="162"/>
      <c r="D151" s="163"/>
      <c r="E151" s="215"/>
      <c r="F151" s="209"/>
      <c r="G151" s="210"/>
      <c r="H151" s="210"/>
      <c r="I151" s="210"/>
      <c r="J151" s="210"/>
      <c r="K151" s="210"/>
      <c r="L151" s="53"/>
      <c r="M151" s="53"/>
      <c r="N151" s="53"/>
      <c r="O151" s="53"/>
      <c r="P151" s="3"/>
    </row>
    <row r="152" spans="2:16" ht="18" customHeight="1" x14ac:dyDescent="0.25">
      <c r="B152" s="29">
        <v>44550</v>
      </c>
      <c r="C152" s="65" t="s">
        <v>90</v>
      </c>
      <c r="D152" s="29">
        <v>44550</v>
      </c>
      <c r="E152" s="131" t="s">
        <v>368</v>
      </c>
      <c r="F152" s="78"/>
      <c r="G152" s="67" t="str">
        <f>G147</f>
        <v>UNID.</v>
      </c>
      <c r="H152" s="67">
        <v>0</v>
      </c>
      <c r="I152" s="67">
        <v>1</v>
      </c>
      <c r="J152" s="67">
        <v>1</v>
      </c>
      <c r="K152" s="69">
        <f t="shared" ref="K152:K155" si="66">I152-J152</f>
        <v>0</v>
      </c>
      <c r="L152" s="68">
        <v>3372.66</v>
      </c>
      <c r="M152" s="8">
        <f t="shared" ref="M152:M155" si="67">K152*L152</f>
        <v>0</v>
      </c>
      <c r="N152" s="8">
        <f t="shared" ref="N152:N155" si="68">M152*18%</f>
        <v>0</v>
      </c>
      <c r="O152" s="8">
        <f t="shared" ref="O152:O155" si="69">M152+N152</f>
        <v>0</v>
      </c>
      <c r="P152" s="3"/>
    </row>
    <row r="153" spans="2:16" ht="18" customHeight="1" x14ac:dyDescent="0.25">
      <c r="B153" s="29">
        <v>44550</v>
      </c>
      <c r="C153" s="65" t="s">
        <v>90</v>
      </c>
      <c r="D153" s="29">
        <v>44550</v>
      </c>
      <c r="E153" s="131" t="s">
        <v>369</v>
      </c>
      <c r="F153" s="78"/>
      <c r="G153" s="67" t="str">
        <f>G152</f>
        <v>UNID.</v>
      </c>
      <c r="H153" s="67">
        <v>1</v>
      </c>
      <c r="I153" s="67">
        <v>4</v>
      </c>
      <c r="J153" s="67">
        <v>3</v>
      </c>
      <c r="K153" s="69">
        <f t="shared" si="66"/>
        <v>1</v>
      </c>
      <c r="L153" s="68">
        <v>3372.66</v>
      </c>
      <c r="M153" s="8">
        <f t="shared" si="67"/>
        <v>3372.66</v>
      </c>
      <c r="N153" s="8">
        <f t="shared" si="68"/>
        <v>607.0788</v>
      </c>
      <c r="O153" s="8">
        <f t="shared" si="69"/>
        <v>3979.7388000000001</v>
      </c>
      <c r="P153" s="3"/>
    </row>
    <row r="154" spans="2:16" ht="18" customHeight="1" x14ac:dyDescent="0.25">
      <c r="B154" s="29">
        <v>44550</v>
      </c>
      <c r="C154" s="65" t="s">
        <v>90</v>
      </c>
      <c r="D154" s="29">
        <v>44550</v>
      </c>
      <c r="E154" s="131" t="s">
        <v>370</v>
      </c>
      <c r="F154" s="78"/>
      <c r="G154" s="67" t="str">
        <f>G153</f>
        <v>UNID.</v>
      </c>
      <c r="H154" s="67">
        <v>0</v>
      </c>
      <c r="I154" s="67">
        <v>1</v>
      </c>
      <c r="J154" s="67">
        <v>1</v>
      </c>
      <c r="K154" s="69">
        <f t="shared" si="66"/>
        <v>0</v>
      </c>
      <c r="L154" s="68">
        <v>3372.66</v>
      </c>
      <c r="M154" s="8">
        <f t="shared" si="67"/>
        <v>0</v>
      </c>
      <c r="N154" s="8">
        <f t="shared" si="68"/>
        <v>0</v>
      </c>
      <c r="O154" s="8">
        <f t="shared" si="69"/>
        <v>0</v>
      </c>
      <c r="P154" s="3"/>
    </row>
    <row r="155" spans="2:16" ht="18" customHeight="1" x14ac:dyDescent="0.25">
      <c r="B155" s="29">
        <v>44550</v>
      </c>
      <c r="C155" s="65" t="s">
        <v>90</v>
      </c>
      <c r="D155" s="29">
        <v>44550</v>
      </c>
      <c r="E155" s="131" t="s">
        <v>371</v>
      </c>
      <c r="F155" s="78"/>
      <c r="G155" s="67" t="str">
        <f>G154</f>
        <v>UNID.</v>
      </c>
      <c r="H155" s="67">
        <v>0</v>
      </c>
      <c r="I155" s="67">
        <v>1</v>
      </c>
      <c r="J155" s="67">
        <v>1</v>
      </c>
      <c r="K155" s="69">
        <f t="shared" si="66"/>
        <v>0</v>
      </c>
      <c r="L155" s="68">
        <v>3048.59</v>
      </c>
      <c r="M155" s="8">
        <f t="shared" si="67"/>
        <v>0</v>
      </c>
      <c r="N155" s="8">
        <f t="shared" si="68"/>
        <v>0</v>
      </c>
      <c r="O155" s="8">
        <f t="shared" si="69"/>
        <v>0</v>
      </c>
      <c r="P155" s="3"/>
    </row>
    <row r="156" spans="2:16" ht="18" customHeight="1" x14ac:dyDescent="0.25">
      <c r="B156" s="161"/>
      <c r="C156" s="162"/>
      <c r="D156" s="163"/>
      <c r="E156" s="215"/>
      <c r="F156" s="209"/>
      <c r="G156" s="210"/>
      <c r="H156" s="210"/>
      <c r="I156" s="210"/>
      <c r="J156" s="210"/>
      <c r="K156" s="210"/>
      <c r="L156" s="53"/>
      <c r="M156" s="53"/>
      <c r="N156" s="53"/>
      <c r="O156" s="53"/>
      <c r="P156" s="3"/>
    </row>
    <row r="157" spans="2:16" ht="18" customHeight="1" x14ac:dyDescent="0.25">
      <c r="B157" s="29">
        <v>44550</v>
      </c>
      <c r="C157" s="65" t="s">
        <v>90</v>
      </c>
      <c r="D157" s="29">
        <v>44550</v>
      </c>
      <c r="E157" s="131" t="s">
        <v>338</v>
      </c>
      <c r="F157" s="78"/>
      <c r="G157" s="67" t="s">
        <v>55</v>
      </c>
      <c r="H157" s="67">
        <v>0</v>
      </c>
      <c r="I157" s="67">
        <v>0</v>
      </c>
      <c r="J157" s="67">
        <v>0</v>
      </c>
      <c r="K157" s="69">
        <f>I157-J157</f>
        <v>0</v>
      </c>
      <c r="L157" s="68">
        <v>4349.84</v>
      </c>
      <c r="M157" s="8">
        <f t="shared" ref="M157:M162" si="70">K157*L157</f>
        <v>0</v>
      </c>
      <c r="N157" s="8">
        <f t="shared" ref="N157:N162" si="71">M157*18%</f>
        <v>0</v>
      </c>
      <c r="O157" s="8">
        <f t="shared" ref="O157:O162" si="72">M157+N157</f>
        <v>0</v>
      </c>
      <c r="P157" s="3"/>
    </row>
    <row r="158" spans="2:16" ht="18" customHeight="1" x14ac:dyDescent="0.25">
      <c r="B158" s="29">
        <v>44550</v>
      </c>
      <c r="C158" s="65" t="s">
        <v>90</v>
      </c>
      <c r="D158" s="29">
        <v>44550</v>
      </c>
      <c r="E158" s="211" t="s">
        <v>339</v>
      </c>
      <c r="F158" s="208"/>
      <c r="G158" s="51" t="s">
        <v>55</v>
      </c>
      <c r="H158" s="51">
        <v>0</v>
      </c>
      <c r="I158" s="67">
        <v>0</v>
      </c>
      <c r="J158" s="67">
        <v>0</v>
      </c>
      <c r="K158" s="69">
        <f>I158-J158</f>
        <v>0</v>
      </c>
      <c r="L158" s="68">
        <v>4284.17</v>
      </c>
      <c r="M158" s="8">
        <f t="shared" si="70"/>
        <v>0</v>
      </c>
      <c r="N158" s="8">
        <f t="shared" si="71"/>
        <v>0</v>
      </c>
      <c r="O158" s="8">
        <f t="shared" si="72"/>
        <v>0</v>
      </c>
      <c r="P158" s="3"/>
    </row>
    <row r="159" spans="2:16" ht="18" customHeight="1" x14ac:dyDescent="0.25">
      <c r="B159" s="29">
        <v>44550</v>
      </c>
      <c r="C159" s="65" t="s">
        <v>90</v>
      </c>
      <c r="D159" s="29">
        <v>44550</v>
      </c>
      <c r="E159" s="131" t="s">
        <v>340</v>
      </c>
      <c r="F159" s="64"/>
      <c r="G159" s="67" t="s">
        <v>55</v>
      </c>
      <c r="H159" s="67">
        <v>0</v>
      </c>
      <c r="I159" s="67">
        <v>0</v>
      </c>
      <c r="J159" s="67">
        <v>0</v>
      </c>
      <c r="K159" s="69">
        <f>I159-J159</f>
        <v>0</v>
      </c>
      <c r="L159" s="68">
        <v>4349.84</v>
      </c>
      <c r="M159" s="8">
        <f t="shared" si="70"/>
        <v>0</v>
      </c>
      <c r="N159" s="8">
        <f t="shared" si="71"/>
        <v>0</v>
      </c>
      <c r="O159" s="8">
        <f t="shared" si="72"/>
        <v>0</v>
      </c>
      <c r="P159" s="3"/>
    </row>
    <row r="160" spans="2:16" ht="18" customHeight="1" x14ac:dyDescent="0.25">
      <c r="B160" s="29">
        <v>44550</v>
      </c>
      <c r="C160" s="65" t="s">
        <v>90</v>
      </c>
      <c r="D160" s="29">
        <v>44550</v>
      </c>
      <c r="E160" s="131" t="s">
        <v>341</v>
      </c>
      <c r="F160" s="78"/>
      <c r="G160" s="67" t="s">
        <v>271</v>
      </c>
      <c r="H160" s="67">
        <v>0</v>
      </c>
      <c r="I160" s="67">
        <v>1</v>
      </c>
      <c r="J160" s="67">
        <v>1</v>
      </c>
      <c r="K160" s="67">
        <f t="shared" ref="K160:K162" si="73">+I160-J160</f>
        <v>0</v>
      </c>
      <c r="L160" s="68">
        <v>4733.1400000000003</v>
      </c>
      <c r="M160" s="9">
        <f t="shared" si="70"/>
        <v>0</v>
      </c>
      <c r="N160" s="9">
        <f t="shared" si="71"/>
        <v>0</v>
      </c>
      <c r="O160" s="9">
        <f t="shared" si="72"/>
        <v>0</v>
      </c>
      <c r="P160" s="3"/>
    </row>
    <row r="161" spans="2:35" ht="18" customHeight="1" x14ac:dyDescent="0.25">
      <c r="B161" s="161"/>
      <c r="C161" s="162"/>
      <c r="D161" s="163"/>
      <c r="E161" s="215"/>
      <c r="F161" s="209"/>
      <c r="G161" s="210"/>
      <c r="H161" s="210"/>
      <c r="I161" s="210"/>
      <c r="J161" s="210"/>
      <c r="K161" s="210"/>
      <c r="L161" s="53"/>
      <c r="M161" s="53"/>
      <c r="N161" s="53"/>
      <c r="O161" s="53"/>
      <c r="P161" s="3"/>
    </row>
    <row r="162" spans="2:35" x14ac:dyDescent="0.25">
      <c r="B162" s="29">
        <v>44007</v>
      </c>
      <c r="C162" s="14" t="s">
        <v>372</v>
      </c>
      <c r="D162" s="152">
        <v>43217</v>
      </c>
      <c r="E162" s="216" t="s">
        <v>373</v>
      </c>
      <c r="F162" s="208"/>
      <c r="G162" s="5" t="s">
        <v>55</v>
      </c>
      <c r="H162" s="5">
        <v>1</v>
      </c>
      <c r="I162" s="5">
        <v>1</v>
      </c>
      <c r="J162" s="5">
        <v>0</v>
      </c>
      <c r="K162" s="67">
        <f t="shared" si="73"/>
        <v>1</v>
      </c>
      <c r="L162" s="68">
        <v>4733.1400000000003</v>
      </c>
      <c r="M162" s="9">
        <f t="shared" si="70"/>
        <v>4733.1400000000003</v>
      </c>
      <c r="N162" s="9">
        <f t="shared" si="71"/>
        <v>851.96519999999998</v>
      </c>
      <c r="O162" s="9">
        <f t="shared" si="72"/>
        <v>5585.1052</v>
      </c>
      <c r="P162" s="3"/>
    </row>
    <row r="163" spans="2:35" x14ac:dyDescent="0.25">
      <c r="B163" s="29"/>
      <c r="C163" s="14"/>
      <c r="D163" s="152"/>
      <c r="E163" s="216"/>
      <c r="F163" s="208"/>
      <c r="G163" s="5"/>
      <c r="H163" s="5"/>
      <c r="I163" s="5"/>
      <c r="J163" s="5"/>
      <c r="K163" s="188"/>
      <c r="L163" s="9"/>
      <c r="M163" s="8"/>
      <c r="N163" s="8"/>
      <c r="O163" s="8"/>
      <c r="P163" s="3"/>
    </row>
    <row r="164" spans="2:35" x14ac:dyDescent="0.25">
      <c r="B164" s="29">
        <v>44007</v>
      </c>
      <c r="C164" s="14" t="s">
        <v>372</v>
      </c>
      <c r="D164" s="152">
        <v>43217</v>
      </c>
      <c r="E164" s="216" t="s">
        <v>374</v>
      </c>
      <c r="F164" s="208"/>
      <c r="G164" s="5" t="s">
        <v>55</v>
      </c>
      <c r="H164" s="5">
        <v>1</v>
      </c>
      <c r="I164" s="5">
        <v>1</v>
      </c>
      <c r="J164" s="5">
        <v>0</v>
      </c>
      <c r="K164" s="67">
        <f t="shared" ref="K164" si="74">+I164-J164</f>
        <v>1</v>
      </c>
      <c r="L164" s="68">
        <v>4733.1400000000003</v>
      </c>
      <c r="M164" s="9">
        <f t="shared" ref="M164" si="75">K164*L164</f>
        <v>4733.1400000000003</v>
      </c>
      <c r="N164" s="9">
        <f t="shared" ref="N164" si="76">M164*18%</f>
        <v>851.96519999999998</v>
      </c>
      <c r="O164" s="9">
        <f t="shared" ref="O164" si="77">M164+N164</f>
        <v>5585.1052</v>
      </c>
      <c r="P164" s="3"/>
    </row>
    <row r="165" spans="2:35" x14ac:dyDescent="0.25">
      <c r="B165" s="29"/>
      <c r="C165" s="14"/>
      <c r="D165" s="152"/>
      <c r="E165" s="216"/>
      <c r="F165" s="208"/>
      <c r="G165" s="5"/>
      <c r="H165" s="5"/>
      <c r="I165" s="5"/>
      <c r="J165" s="5"/>
      <c r="K165" s="5"/>
      <c r="L165" s="9"/>
      <c r="M165" s="9"/>
      <c r="N165" s="9"/>
      <c r="O165" s="9"/>
      <c r="P165" s="3"/>
    </row>
    <row r="166" spans="2:35" x14ac:dyDescent="0.25">
      <c r="B166" s="29">
        <v>44550</v>
      </c>
      <c r="C166" s="14" t="s">
        <v>375</v>
      </c>
      <c r="D166" s="152">
        <v>43217</v>
      </c>
      <c r="E166" s="208" t="s">
        <v>376</v>
      </c>
      <c r="F166" s="208"/>
      <c r="G166" s="5" t="s">
        <v>55</v>
      </c>
      <c r="H166" s="5">
        <v>1</v>
      </c>
      <c r="I166" s="5">
        <v>1</v>
      </c>
      <c r="J166" s="5">
        <v>0</v>
      </c>
      <c r="K166" s="67">
        <f t="shared" ref="K166:K169" si="78">+I166-J166</f>
        <v>1</v>
      </c>
      <c r="L166" s="68">
        <v>3449.03</v>
      </c>
      <c r="M166" s="8">
        <f t="shared" ref="M166:M169" si="79">K166*L166</f>
        <v>3449.03</v>
      </c>
      <c r="N166" s="8">
        <f t="shared" ref="N166:N169" si="80">M166*18%</f>
        <v>620.82540000000006</v>
      </c>
      <c r="O166" s="8">
        <f t="shared" ref="O166:O169" si="81">M166+N166</f>
        <v>4069.8554000000004</v>
      </c>
      <c r="P166" s="3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2:35" s="58" customFormat="1" x14ac:dyDescent="0.25">
      <c r="B167" s="29">
        <v>44550</v>
      </c>
      <c r="C167" s="50" t="s">
        <v>375</v>
      </c>
      <c r="D167" s="152">
        <v>43217</v>
      </c>
      <c r="E167" s="208" t="s">
        <v>378</v>
      </c>
      <c r="F167" s="208"/>
      <c r="G167" s="5" t="s">
        <v>55</v>
      </c>
      <c r="H167" s="5">
        <v>0</v>
      </c>
      <c r="I167" s="51">
        <v>0</v>
      </c>
      <c r="J167" s="51">
        <v>0</v>
      </c>
      <c r="K167" s="67">
        <f t="shared" si="78"/>
        <v>0</v>
      </c>
      <c r="L167" s="68">
        <v>3449.03</v>
      </c>
      <c r="M167" s="8">
        <f t="shared" si="79"/>
        <v>0</v>
      </c>
      <c r="N167" s="8">
        <f t="shared" si="80"/>
        <v>0</v>
      </c>
      <c r="O167" s="8">
        <f t="shared" si="81"/>
        <v>0</v>
      </c>
      <c r="P167" s="57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2:35" x14ac:dyDescent="0.25">
      <c r="B168" s="29">
        <v>44550</v>
      </c>
      <c r="C168" s="14" t="s">
        <v>375</v>
      </c>
      <c r="D168" s="152">
        <v>43217</v>
      </c>
      <c r="E168" s="208" t="s">
        <v>379</v>
      </c>
      <c r="F168" s="208"/>
      <c r="G168" s="5" t="s">
        <v>55</v>
      </c>
      <c r="H168" s="5">
        <v>0</v>
      </c>
      <c r="I168" s="5">
        <v>0</v>
      </c>
      <c r="J168" s="5">
        <v>0</v>
      </c>
      <c r="K168" s="67">
        <f t="shared" si="78"/>
        <v>0</v>
      </c>
      <c r="L168" s="68">
        <v>3449.03</v>
      </c>
      <c r="M168" s="8">
        <f t="shared" si="79"/>
        <v>0</v>
      </c>
      <c r="N168" s="8">
        <f t="shared" si="80"/>
        <v>0</v>
      </c>
      <c r="O168" s="8">
        <f t="shared" si="81"/>
        <v>0</v>
      </c>
      <c r="P168" s="3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2:35" x14ac:dyDescent="0.25">
      <c r="B169" s="29">
        <v>44550</v>
      </c>
      <c r="C169" s="14" t="s">
        <v>375</v>
      </c>
      <c r="D169" s="152">
        <v>43217</v>
      </c>
      <c r="E169" s="208" t="s">
        <v>377</v>
      </c>
      <c r="F169" s="208"/>
      <c r="G169" s="5" t="s">
        <v>55</v>
      </c>
      <c r="H169" s="5">
        <v>0</v>
      </c>
      <c r="I169" s="5">
        <v>0</v>
      </c>
      <c r="J169" s="5">
        <v>0</v>
      </c>
      <c r="K169" s="67">
        <f t="shared" si="78"/>
        <v>0</v>
      </c>
      <c r="L169" s="68">
        <v>3449.03</v>
      </c>
      <c r="M169" s="8">
        <f t="shared" si="79"/>
        <v>0</v>
      </c>
      <c r="N169" s="8">
        <f t="shared" si="80"/>
        <v>0</v>
      </c>
      <c r="O169" s="8">
        <f t="shared" si="81"/>
        <v>0</v>
      </c>
      <c r="P169" s="3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2:35" x14ac:dyDescent="0.25">
      <c r="B170" s="29"/>
      <c r="C170" s="14"/>
      <c r="D170" s="152"/>
      <c r="E170" s="216"/>
      <c r="F170" s="208"/>
      <c r="G170" s="5"/>
      <c r="H170" s="5"/>
      <c r="I170" s="5"/>
      <c r="J170" s="5"/>
      <c r="K170" s="188"/>
      <c r="L170" s="9"/>
      <c r="M170" s="8"/>
      <c r="N170" s="8"/>
      <c r="O170" s="8"/>
      <c r="P170" s="3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2:35" x14ac:dyDescent="0.25">
      <c r="B171" s="29">
        <v>44550</v>
      </c>
      <c r="C171" s="65" t="s">
        <v>90</v>
      </c>
      <c r="D171" s="152">
        <v>43217</v>
      </c>
      <c r="E171" s="216" t="s">
        <v>380</v>
      </c>
      <c r="F171" s="208"/>
      <c r="G171" s="5" t="s">
        <v>55</v>
      </c>
      <c r="H171" s="5">
        <v>0</v>
      </c>
      <c r="I171" s="5">
        <v>0</v>
      </c>
      <c r="J171" s="5">
        <v>0</v>
      </c>
      <c r="K171" s="67">
        <f t="shared" ref="K171:K174" si="82">+I171-J171</f>
        <v>0</v>
      </c>
      <c r="L171" s="68">
        <v>3449.03</v>
      </c>
      <c r="M171" s="8">
        <f t="shared" ref="M171:M174" si="83">K171*L171</f>
        <v>0</v>
      </c>
      <c r="N171" s="8">
        <f t="shared" ref="N171:N174" si="84">M171*18%</f>
        <v>0</v>
      </c>
      <c r="O171" s="8">
        <f t="shared" ref="O171:O174" si="85">M171+N171</f>
        <v>0</v>
      </c>
      <c r="P171" s="3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2:35" x14ac:dyDescent="0.25">
      <c r="B172" s="29">
        <v>44550</v>
      </c>
      <c r="C172" s="65" t="s">
        <v>90</v>
      </c>
      <c r="D172" s="152">
        <v>43217</v>
      </c>
      <c r="E172" s="216" t="s">
        <v>381</v>
      </c>
      <c r="F172" s="208"/>
      <c r="G172" s="5" t="s">
        <v>55</v>
      </c>
      <c r="H172" s="5">
        <v>0</v>
      </c>
      <c r="I172" s="51">
        <v>0</v>
      </c>
      <c r="J172" s="51">
        <v>0</v>
      </c>
      <c r="K172" s="67">
        <f t="shared" si="82"/>
        <v>0</v>
      </c>
      <c r="L172" s="68">
        <v>3449.03</v>
      </c>
      <c r="M172" s="8">
        <f t="shared" si="83"/>
        <v>0</v>
      </c>
      <c r="N172" s="8">
        <f t="shared" si="84"/>
        <v>0</v>
      </c>
      <c r="O172" s="8">
        <f t="shared" si="85"/>
        <v>0</v>
      </c>
      <c r="P172" s="3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2:35" s="58" customFormat="1" x14ac:dyDescent="0.25">
      <c r="B173" s="29">
        <v>44550</v>
      </c>
      <c r="C173" s="65" t="s">
        <v>90</v>
      </c>
      <c r="D173" s="152">
        <v>43217</v>
      </c>
      <c r="E173" s="216" t="s">
        <v>382</v>
      </c>
      <c r="F173" s="208"/>
      <c r="G173" s="5" t="s">
        <v>55</v>
      </c>
      <c r="H173" s="5">
        <v>0</v>
      </c>
      <c r="I173" s="5">
        <v>0</v>
      </c>
      <c r="J173" s="5">
        <v>0</v>
      </c>
      <c r="K173" s="67">
        <f t="shared" si="82"/>
        <v>0</v>
      </c>
      <c r="L173" s="68">
        <v>3449.03</v>
      </c>
      <c r="M173" s="8">
        <f t="shared" si="83"/>
        <v>0</v>
      </c>
      <c r="N173" s="8">
        <f t="shared" si="84"/>
        <v>0</v>
      </c>
      <c r="O173" s="8">
        <f t="shared" si="85"/>
        <v>0</v>
      </c>
      <c r="P173" s="57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2:35" x14ac:dyDescent="0.25">
      <c r="B174" s="29">
        <v>44550</v>
      </c>
      <c r="C174" s="65" t="s">
        <v>90</v>
      </c>
      <c r="D174" s="152">
        <v>43217</v>
      </c>
      <c r="E174" s="216" t="s">
        <v>383</v>
      </c>
      <c r="F174" s="208"/>
      <c r="G174" s="5" t="s">
        <v>55</v>
      </c>
      <c r="H174" s="5">
        <v>1</v>
      </c>
      <c r="I174" s="5">
        <v>1</v>
      </c>
      <c r="J174" s="5">
        <v>0</v>
      </c>
      <c r="K174" s="67">
        <f t="shared" si="82"/>
        <v>1</v>
      </c>
      <c r="L174" s="68">
        <v>3449.03</v>
      </c>
      <c r="M174" s="8">
        <f t="shared" si="83"/>
        <v>3449.03</v>
      </c>
      <c r="N174" s="8">
        <f t="shared" si="84"/>
        <v>620.82540000000006</v>
      </c>
      <c r="O174" s="8">
        <f t="shared" si="85"/>
        <v>4069.8554000000004</v>
      </c>
      <c r="P174" s="3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2:35" x14ac:dyDescent="0.25">
      <c r="B175" s="29"/>
      <c r="C175" s="14"/>
      <c r="D175" s="152"/>
      <c r="E175" s="216"/>
      <c r="F175" s="208"/>
      <c r="G175" s="5"/>
      <c r="H175" s="5"/>
      <c r="I175" s="5"/>
      <c r="J175" s="5"/>
      <c r="K175" s="188"/>
      <c r="L175" s="9"/>
      <c r="M175" s="8"/>
      <c r="N175" s="8"/>
      <c r="O175" s="8"/>
      <c r="P175" s="3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2:35" x14ac:dyDescent="0.25">
      <c r="B176" s="29">
        <v>44550</v>
      </c>
      <c r="C176" s="65" t="s">
        <v>90</v>
      </c>
      <c r="D176" s="152">
        <v>43217</v>
      </c>
      <c r="E176" s="216" t="s">
        <v>384</v>
      </c>
      <c r="F176" s="208"/>
      <c r="G176" s="5" t="s">
        <v>55</v>
      </c>
      <c r="H176" s="5">
        <v>0</v>
      </c>
      <c r="I176" s="5">
        <v>0</v>
      </c>
      <c r="J176" s="5">
        <v>0</v>
      </c>
      <c r="K176" s="67">
        <f t="shared" ref="K176:K179" si="86">+I176-J176</f>
        <v>0</v>
      </c>
      <c r="L176" s="68">
        <v>3449.03</v>
      </c>
      <c r="M176" s="8">
        <f t="shared" ref="M176:M179" si="87">K176*L176</f>
        <v>0</v>
      </c>
      <c r="N176" s="8">
        <f t="shared" ref="N176:N179" si="88">M176*18%</f>
        <v>0</v>
      </c>
      <c r="O176" s="8">
        <f t="shared" ref="O176:O179" si="89">M176+N176</f>
        <v>0</v>
      </c>
      <c r="P176" s="3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2:35" x14ac:dyDescent="0.25">
      <c r="B177" s="29">
        <v>44550</v>
      </c>
      <c r="C177" s="65" t="s">
        <v>90</v>
      </c>
      <c r="D177" s="152">
        <v>43217</v>
      </c>
      <c r="E177" s="216" t="s">
        <v>385</v>
      </c>
      <c r="F177" s="208"/>
      <c r="G177" s="5" t="s">
        <v>55</v>
      </c>
      <c r="H177" s="5">
        <v>1</v>
      </c>
      <c r="I177" s="51">
        <v>1</v>
      </c>
      <c r="J177" s="51">
        <v>0</v>
      </c>
      <c r="K177" s="67">
        <f t="shared" si="86"/>
        <v>1</v>
      </c>
      <c r="L177" s="68">
        <v>3449.03</v>
      </c>
      <c r="M177" s="8">
        <f t="shared" si="87"/>
        <v>3449.03</v>
      </c>
      <c r="N177" s="8">
        <f t="shared" si="88"/>
        <v>620.82540000000006</v>
      </c>
      <c r="O177" s="8">
        <f t="shared" si="89"/>
        <v>4069.8554000000004</v>
      </c>
      <c r="P177" s="3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2:35" s="63" customFormat="1" x14ac:dyDescent="0.25">
      <c r="B178" s="29">
        <v>44550</v>
      </c>
      <c r="C178" s="65" t="s">
        <v>90</v>
      </c>
      <c r="D178" s="152">
        <v>43217</v>
      </c>
      <c r="E178" s="216" t="s">
        <v>386</v>
      </c>
      <c r="F178" s="78"/>
      <c r="G178" s="5" t="s">
        <v>55</v>
      </c>
      <c r="H178" s="5">
        <v>2</v>
      </c>
      <c r="I178" s="5">
        <v>2</v>
      </c>
      <c r="J178" s="5">
        <v>0</v>
      </c>
      <c r="K178" s="67">
        <f t="shared" si="86"/>
        <v>2</v>
      </c>
      <c r="L178" s="68">
        <v>3449.03</v>
      </c>
      <c r="M178" s="8">
        <f t="shared" si="87"/>
        <v>6898.06</v>
      </c>
      <c r="N178" s="8">
        <f t="shared" si="88"/>
        <v>1241.6508000000001</v>
      </c>
      <c r="O178" s="8">
        <f t="shared" si="89"/>
        <v>8139.7108000000007</v>
      </c>
      <c r="P178" s="62"/>
      <c r="R178" s="263"/>
      <c r="S178" s="263"/>
      <c r="T178" s="263"/>
      <c r="U178" s="263"/>
      <c r="V178" s="263"/>
      <c r="W178" s="263"/>
      <c r="X178" s="263"/>
      <c r="Y178" s="263"/>
      <c r="Z178" s="263"/>
      <c r="AA178" s="263"/>
      <c r="AB178" s="263"/>
      <c r="AC178" s="263"/>
      <c r="AD178" s="263"/>
      <c r="AE178" s="263"/>
      <c r="AF178" s="263"/>
      <c r="AG178" s="263"/>
      <c r="AH178" s="263"/>
      <c r="AI178" s="263"/>
    </row>
    <row r="179" spans="2:35" s="63" customFormat="1" x14ac:dyDescent="0.25">
      <c r="B179" s="29">
        <v>44550</v>
      </c>
      <c r="C179" s="65" t="s">
        <v>90</v>
      </c>
      <c r="D179" s="152">
        <v>43217</v>
      </c>
      <c r="E179" s="216" t="s">
        <v>387</v>
      </c>
      <c r="F179" s="78"/>
      <c r="G179" s="5" t="s">
        <v>55</v>
      </c>
      <c r="H179" s="5">
        <v>0</v>
      </c>
      <c r="I179" s="5">
        <v>0</v>
      </c>
      <c r="J179" s="5">
        <v>0</v>
      </c>
      <c r="K179" s="67">
        <f t="shared" si="86"/>
        <v>0</v>
      </c>
      <c r="L179" s="68">
        <v>3449.03</v>
      </c>
      <c r="M179" s="8">
        <f t="shared" si="87"/>
        <v>0</v>
      </c>
      <c r="N179" s="8">
        <f t="shared" si="88"/>
        <v>0</v>
      </c>
      <c r="O179" s="8">
        <f t="shared" si="89"/>
        <v>0</v>
      </c>
      <c r="P179" s="62"/>
      <c r="R179" s="263"/>
      <c r="S179" s="263"/>
      <c r="T179" s="263"/>
      <c r="U179" s="263"/>
      <c r="V179" s="263"/>
      <c r="W179" s="263"/>
      <c r="X179" s="263"/>
      <c r="Y179" s="263"/>
      <c r="Z179" s="263"/>
      <c r="AA179" s="263"/>
      <c r="AB179" s="263"/>
      <c r="AC179" s="263"/>
      <c r="AD179" s="263"/>
      <c r="AE179" s="263"/>
      <c r="AF179" s="263"/>
      <c r="AG179" s="263"/>
      <c r="AH179" s="263"/>
      <c r="AI179" s="263"/>
    </row>
    <row r="180" spans="2:35" s="63" customFormat="1" x14ac:dyDescent="0.25">
      <c r="B180" s="66"/>
      <c r="C180" s="65"/>
      <c r="D180" s="89"/>
      <c r="E180" s="78"/>
      <c r="F180" s="78"/>
      <c r="G180" s="67"/>
      <c r="H180" s="67"/>
      <c r="I180" s="67"/>
      <c r="J180" s="67"/>
      <c r="K180" s="69"/>
      <c r="L180" s="68"/>
      <c r="M180" s="8"/>
      <c r="N180" s="8"/>
      <c r="O180" s="8"/>
      <c r="P180" s="62"/>
      <c r="R180" s="263"/>
      <c r="S180" s="263"/>
      <c r="T180" s="263"/>
      <c r="U180" s="263"/>
      <c r="V180" s="263"/>
      <c r="W180" s="263"/>
      <c r="X180" s="263"/>
      <c r="Y180" s="263"/>
      <c r="Z180" s="263"/>
      <c r="AA180" s="263"/>
      <c r="AB180" s="263"/>
      <c r="AC180" s="263"/>
      <c r="AD180" s="263"/>
      <c r="AE180" s="263"/>
      <c r="AF180" s="263"/>
      <c r="AG180" s="263"/>
      <c r="AH180" s="263"/>
      <c r="AI180" s="263"/>
    </row>
    <row r="181" spans="2:35" s="63" customFormat="1" x14ac:dyDescent="0.25">
      <c r="B181" s="29">
        <v>44550</v>
      </c>
      <c r="C181" s="65" t="s">
        <v>90</v>
      </c>
      <c r="D181" s="152">
        <v>43217</v>
      </c>
      <c r="E181" s="216" t="s">
        <v>388</v>
      </c>
      <c r="F181" s="208"/>
      <c r="G181" s="5" t="s">
        <v>55</v>
      </c>
      <c r="H181" s="5">
        <v>1</v>
      </c>
      <c r="I181" s="5">
        <v>1</v>
      </c>
      <c r="J181" s="5">
        <v>0</v>
      </c>
      <c r="K181" s="67">
        <f t="shared" ref="K181:K184" si="90">+I181-J181</f>
        <v>1</v>
      </c>
      <c r="L181" s="68">
        <v>3449.03</v>
      </c>
      <c r="M181" s="8">
        <f t="shared" ref="M181:M184" si="91">K181*L181</f>
        <v>3449.03</v>
      </c>
      <c r="N181" s="8">
        <f t="shared" ref="N181:N184" si="92">M181*18%</f>
        <v>620.82540000000006</v>
      </c>
      <c r="O181" s="8">
        <f t="shared" ref="O181:O184" si="93">M181+N181</f>
        <v>4069.8554000000004</v>
      </c>
      <c r="P181" s="62"/>
      <c r="R181" s="263"/>
      <c r="S181" s="263"/>
      <c r="T181" s="263"/>
      <c r="U181" s="263"/>
      <c r="V181" s="263"/>
      <c r="W181" s="263"/>
      <c r="X181" s="263"/>
      <c r="Y181" s="263"/>
      <c r="Z181" s="263"/>
      <c r="AA181" s="263"/>
      <c r="AB181" s="263"/>
      <c r="AC181" s="263"/>
      <c r="AD181" s="263"/>
      <c r="AE181" s="263"/>
      <c r="AF181" s="263"/>
      <c r="AG181" s="263"/>
      <c r="AH181" s="263"/>
      <c r="AI181" s="263"/>
    </row>
    <row r="182" spans="2:35" s="63" customFormat="1" x14ac:dyDescent="0.25">
      <c r="B182" s="29">
        <v>44550</v>
      </c>
      <c r="C182" s="65" t="s">
        <v>90</v>
      </c>
      <c r="D182" s="152">
        <v>43217</v>
      </c>
      <c r="E182" s="216" t="s">
        <v>389</v>
      </c>
      <c r="F182" s="208"/>
      <c r="G182" s="5" t="s">
        <v>55</v>
      </c>
      <c r="H182" s="5">
        <v>3</v>
      </c>
      <c r="I182" s="51">
        <v>3</v>
      </c>
      <c r="J182" s="51">
        <v>0</v>
      </c>
      <c r="K182" s="67">
        <f t="shared" si="90"/>
        <v>3</v>
      </c>
      <c r="L182" s="68">
        <v>3449.03</v>
      </c>
      <c r="M182" s="8">
        <f t="shared" si="91"/>
        <v>10347.09</v>
      </c>
      <c r="N182" s="8">
        <f t="shared" si="92"/>
        <v>1862.4762000000001</v>
      </c>
      <c r="O182" s="8">
        <f t="shared" si="93"/>
        <v>12209.566200000001</v>
      </c>
      <c r="P182" s="62"/>
      <c r="R182" s="263"/>
      <c r="S182" s="263"/>
      <c r="T182" s="263"/>
      <c r="U182" s="263"/>
      <c r="V182" s="263"/>
      <c r="W182" s="263"/>
      <c r="X182" s="263"/>
      <c r="Y182" s="263"/>
      <c r="Z182" s="263"/>
      <c r="AA182" s="263"/>
      <c r="AB182" s="263"/>
      <c r="AC182" s="263"/>
      <c r="AD182" s="263"/>
      <c r="AE182" s="263"/>
      <c r="AF182" s="263"/>
      <c r="AG182" s="263"/>
      <c r="AH182" s="263"/>
      <c r="AI182" s="263"/>
    </row>
    <row r="183" spans="2:35" s="58" customFormat="1" x14ac:dyDescent="0.25">
      <c r="B183" s="29">
        <v>44550</v>
      </c>
      <c r="C183" s="65" t="s">
        <v>90</v>
      </c>
      <c r="D183" s="152">
        <v>43217</v>
      </c>
      <c r="E183" s="216" t="s">
        <v>390</v>
      </c>
      <c r="F183" s="78"/>
      <c r="G183" s="5" t="s">
        <v>55</v>
      </c>
      <c r="H183" s="5">
        <v>0</v>
      </c>
      <c r="I183" s="5">
        <v>0</v>
      </c>
      <c r="J183" s="5">
        <v>0</v>
      </c>
      <c r="K183" s="67">
        <f t="shared" si="90"/>
        <v>0</v>
      </c>
      <c r="L183" s="68">
        <v>3449.03</v>
      </c>
      <c r="M183" s="8">
        <f t="shared" si="91"/>
        <v>0</v>
      </c>
      <c r="N183" s="8">
        <f t="shared" si="92"/>
        <v>0</v>
      </c>
      <c r="O183" s="8">
        <f t="shared" si="93"/>
        <v>0</v>
      </c>
      <c r="P183" s="57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2:35" s="63" customFormat="1" x14ac:dyDescent="0.25">
      <c r="B184" s="29">
        <v>44550</v>
      </c>
      <c r="C184" s="65" t="s">
        <v>90</v>
      </c>
      <c r="D184" s="152">
        <v>43217</v>
      </c>
      <c r="E184" s="216" t="s">
        <v>391</v>
      </c>
      <c r="F184" s="78"/>
      <c r="G184" s="5" t="s">
        <v>55</v>
      </c>
      <c r="H184" s="5">
        <v>4</v>
      </c>
      <c r="I184" s="5">
        <v>4</v>
      </c>
      <c r="J184" s="5">
        <v>0</v>
      </c>
      <c r="K184" s="67">
        <f t="shared" si="90"/>
        <v>4</v>
      </c>
      <c r="L184" s="68">
        <v>3449.03</v>
      </c>
      <c r="M184" s="8">
        <f t="shared" si="91"/>
        <v>13796.12</v>
      </c>
      <c r="N184" s="8">
        <f t="shared" si="92"/>
        <v>2483.3016000000002</v>
      </c>
      <c r="O184" s="8">
        <f t="shared" si="93"/>
        <v>16279.421600000001</v>
      </c>
      <c r="P184" s="62"/>
      <c r="R184" s="263"/>
      <c r="S184" s="263"/>
      <c r="T184" s="263"/>
      <c r="U184" s="263"/>
      <c r="V184" s="263"/>
      <c r="W184" s="263"/>
      <c r="X184" s="263"/>
      <c r="Y184" s="263"/>
      <c r="Z184" s="263"/>
      <c r="AA184" s="263"/>
      <c r="AB184" s="263"/>
      <c r="AC184" s="263"/>
      <c r="AD184" s="263"/>
      <c r="AE184" s="263"/>
      <c r="AF184" s="263"/>
      <c r="AG184" s="263"/>
      <c r="AH184" s="263"/>
      <c r="AI184" s="263"/>
    </row>
    <row r="185" spans="2:35" s="63" customFormat="1" x14ac:dyDescent="0.25">
      <c r="B185" s="66"/>
      <c r="C185" s="65"/>
      <c r="D185" s="89"/>
      <c r="E185" s="78"/>
      <c r="F185" s="78"/>
      <c r="G185" s="67"/>
      <c r="H185" s="67"/>
      <c r="I185" s="67"/>
      <c r="J185" s="67"/>
      <c r="K185" s="69"/>
      <c r="L185" s="68"/>
      <c r="M185" s="8"/>
      <c r="N185" s="8"/>
      <c r="O185" s="8"/>
      <c r="P185" s="62"/>
      <c r="R185" s="263"/>
      <c r="S185" s="263"/>
      <c r="T185" s="263"/>
      <c r="U185" s="263"/>
      <c r="V185" s="263"/>
      <c r="W185" s="263"/>
      <c r="X185" s="263"/>
      <c r="Y185" s="263"/>
      <c r="Z185" s="263"/>
      <c r="AA185" s="263"/>
      <c r="AB185" s="263"/>
      <c r="AC185" s="263"/>
      <c r="AD185" s="263"/>
      <c r="AE185" s="263"/>
      <c r="AF185" s="263"/>
      <c r="AG185" s="263"/>
      <c r="AH185" s="263"/>
      <c r="AI185" s="263"/>
    </row>
    <row r="186" spans="2:35" s="63" customFormat="1" x14ac:dyDescent="0.25">
      <c r="B186" s="29">
        <v>44550</v>
      </c>
      <c r="C186" s="14" t="s">
        <v>94</v>
      </c>
      <c r="D186" s="152" t="s">
        <v>88</v>
      </c>
      <c r="E186" s="216" t="s">
        <v>392</v>
      </c>
      <c r="F186" s="208"/>
      <c r="G186" s="5" t="s">
        <v>55</v>
      </c>
      <c r="H186" s="5">
        <v>1</v>
      </c>
      <c r="I186" s="5">
        <v>2</v>
      </c>
      <c r="J186" s="5">
        <v>1</v>
      </c>
      <c r="K186" s="188">
        <f>I186-J186</f>
        <v>1</v>
      </c>
      <c r="L186" s="9">
        <v>1570</v>
      </c>
      <c r="M186" s="8">
        <f>K186*L186</f>
        <v>1570</v>
      </c>
      <c r="N186" s="8">
        <f>M186*18%</f>
        <v>282.59999999999997</v>
      </c>
      <c r="O186" s="8">
        <f>M186+N186</f>
        <v>1852.6</v>
      </c>
      <c r="P186" s="62"/>
      <c r="R186" s="263"/>
      <c r="S186" s="263"/>
      <c r="T186" s="263"/>
      <c r="U186" s="263"/>
      <c r="V186" s="263"/>
      <c r="W186" s="263"/>
      <c r="X186" s="263"/>
      <c r="Y186" s="263"/>
      <c r="Z186" s="263"/>
      <c r="AA186" s="263"/>
      <c r="AB186" s="263"/>
      <c r="AC186" s="263"/>
      <c r="AD186" s="263"/>
      <c r="AE186" s="263"/>
      <c r="AF186" s="263"/>
      <c r="AG186" s="263"/>
      <c r="AH186" s="263"/>
      <c r="AI186" s="263"/>
    </row>
    <row r="187" spans="2:35" x14ac:dyDescent="0.25">
      <c r="B187" s="29">
        <v>44550</v>
      </c>
      <c r="C187" s="14" t="s">
        <v>95</v>
      </c>
      <c r="D187" s="152" t="s">
        <v>88</v>
      </c>
      <c r="E187" s="216" t="s">
        <v>393</v>
      </c>
      <c r="F187" s="208"/>
      <c r="G187" s="5" t="s">
        <v>55</v>
      </c>
      <c r="H187" s="5">
        <v>2</v>
      </c>
      <c r="I187" s="5">
        <v>2</v>
      </c>
      <c r="J187" s="5">
        <v>0</v>
      </c>
      <c r="K187" s="188">
        <f>I187-J187</f>
        <v>2</v>
      </c>
      <c r="L187" s="9">
        <v>1840</v>
      </c>
      <c r="M187" s="8">
        <f>K187*L187</f>
        <v>3680</v>
      </c>
      <c r="N187" s="8">
        <f>M187*18%</f>
        <v>662.4</v>
      </c>
      <c r="O187" s="8">
        <f>M187+N187</f>
        <v>4342.3999999999996</v>
      </c>
      <c r="P187" s="3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2:35" s="63" customFormat="1" x14ac:dyDescent="0.25">
      <c r="B188" s="66"/>
      <c r="C188" s="65"/>
      <c r="D188" s="29"/>
      <c r="E188" s="131"/>
      <c r="F188" s="64"/>
      <c r="G188" s="67"/>
      <c r="H188" s="67"/>
      <c r="I188" s="67"/>
      <c r="J188" s="67"/>
      <c r="K188" s="69"/>
      <c r="L188" s="68"/>
      <c r="M188" s="8"/>
      <c r="N188" s="8"/>
      <c r="O188" s="8"/>
      <c r="P188" s="62"/>
      <c r="R188" s="263"/>
      <c r="S188" s="263"/>
      <c r="T188" s="263"/>
      <c r="U188" s="263"/>
      <c r="V188" s="263"/>
      <c r="W188" s="263"/>
      <c r="X188" s="263"/>
      <c r="Y188" s="263"/>
      <c r="Z188" s="263"/>
      <c r="AA188" s="263"/>
      <c r="AB188" s="263"/>
      <c r="AC188" s="263"/>
      <c r="AD188" s="263"/>
      <c r="AE188" s="263"/>
      <c r="AF188" s="263"/>
      <c r="AG188" s="263"/>
      <c r="AH188" s="263"/>
      <c r="AI188" s="263"/>
    </row>
    <row r="189" spans="2:35" s="63" customFormat="1" x14ac:dyDescent="0.25">
      <c r="B189" s="29">
        <v>44550</v>
      </c>
      <c r="C189" s="14" t="s">
        <v>94</v>
      </c>
      <c r="D189" s="152" t="s">
        <v>88</v>
      </c>
      <c r="E189" s="216" t="s">
        <v>394</v>
      </c>
      <c r="F189" s="208"/>
      <c r="G189" s="5" t="s">
        <v>55</v>
      </c>
      <c r="H189" s="5">
        <v>1</v>
      </c>
      <c r="I189" s="5">
        <v>2</v>
      </c>
      <c r="J189" s="5">
        <v>1</v>
      </c>
      <c r="K189" s="188">
        <f>I189-J189</f>
        <v>1</v>
      </c>
      <c r="L189" s="9">
        <v>1570</v>
      </c>
      <c r="M189" s="8">
        <f>K189*L189</f>
        <v>1570</v>
      </c>
      <c r="N189" s="8">
        <f>M189*18%</f>
        <v>282.59999999999997</v>
      </c>
      <c r="O189" s="8">
        <f>M189+N189</f>
        <v>1852.6</v>
      </c>
      <c r="P189" s="62"/>
      <c r="R189" s="263"/>
      <c r="S189" s="263"/>
      <c r="T189" s="263"/>
      <c r="U189" s="263"/>
      <c r="V189" s="263"/>
      <c r="W189" s="263"/>
      <c r="X189" s="263"/>
      <c r="Y189" s="263"/>
      <c r="Z189" s="263"/>
      <c r="AA189" s="263"/>
      <c r="AB189" s="263"/>
      <c r="AC189" s="263"/>
      <c r="AD189" s="263"/>
      <c r="AE189" s="263"/>
      <c r="AF189" s="263"/>
      <c r="AG189" s="263"/>
      <c r="AH189" s="263"/>
      <c r="AI189" s="263"/>
    </row>
    <row r="190" spans="2:35" s="63" customFormat="1" x14ac:dyDescent="0.25">
      <c r="B190" s="29">
        <v>44550</v>
      </c>
      <c r="C190" s="14" t="s">
        <v>95</v>
      </c>
      <c r="D190" s="152" t="s">
        <v>88</v>
      </c>
      <c r="E190" s="216" t="s">
        <v>395</v>
      </c>
      <c r="F190" s="208"/>
      <c r="G190" s="5" t="s">
        <v>55</v>
      </c>
      <c r="H190" s="5">
        <v>1</v>
      </c>
      <c r="I190" s="5">
        <v>2</v>
      </c>
      <c r="J190" s="5">
        <v>1</v>
      </c>
      <c r="K190" s="188">
        <f>I190-J190</f>
        <v>1</v>
      </c>
      <c r="L190" s="9">
        <v>1840</v>
      </c>
      <c r="M190" s="8">
        <f>K190*L190</f>
        <v>1840</v>
      </c>
      <c r="N190" s="8">
        <f>M190*18%</f>
        <v>331.2</v>
      </c>
      <c r="O190" s="8">
        <f>M190+N190</f>
        <v>2171.1999999999998</v>
      </c>
      <c r="P190" s="62"/>
      <c r="R190" s="263"/>
      <c r="S190" s="263"/>
      <c r="T190" s="263"/>
      <c r="U190" s="263"/>
      <c r="V190" s="263"/>
      <c r="W190" s="263"/>
      <c r="X190" s="263"/>
      <c r="Y190" s="263"/>
      <c r="Z190" s="263"/>
      <c r="AA190" s="263"/>
      <c r="AB190" s="263"/>
      <c r="AC190" s="263"/>
      <c r="AD190" s="263"/>
      <c r="AE190" s="263"/>
      <c r="AF190" s="263"/>
      <c r="AG190" s="263"/>
      <c r="AH190" s="263"/>
      <c r="AI190" s="263"/>
    </row>
    <row r="191" spans="2:35" s="63" customFormat="1" x14ac:dyDescent="0.25">
      <c r="B191" s="66"/>
      <c r="C191" s="65"/>
      <c r="D191" s="89"/>
      <c r="E191" s="78"/>
      <c r="F191" s="78"/>
      <c r="G191" s="67"/>
      <c r="H191" s="67"/>
      <c r="I191" s="67"/>
      <c r="J191" s="67"/>
      <c r="K191" s="69"/>
      <c r="L191" s="68"/>
      <c r="M191" s="8"/>
      <c r="N191" s="8"/>
      <c r="O191" s="8"/>
      <c r="P191" s="62"/>
      <c r="R191" s="263"/>
      <c r="S191" s="263"/>
      <c r="T191" s="263"/>
      <c r="U191" s="263"/>
      <c r="V191" s="263"/>
      <c r="W191" s="263"/>
      <c r="X191" s="263"/>
      <c r="Y191" s="263"/>
      <c r="Z191" s="263"/>
      <c r="AA191" s="263"/>
      <c r="AB191" s="263"/>
      <c r="AC191" s="263"/>
      <c r="AD191" s="263"/>
      <c r="AE191" s="263"/>
      <c r="AF191" s="263"/>
      <c r="AG191" s="263"/>
      <c r="AH191" s="263"/>
      <c r="AI191" s="263"/>
    </row>
    <row r="192" spans="2:35" x14ac:dyDescent="0.25">
      <c r="B192" s="29">
        <v>44550</v>
      </c>
      <c r="C192" s="14" t="s">
        <v>94</v>
      </c>
      <c r="D192" s="152" t="s">
        <v>88</v>
      </c>
      <c r="E192" s="216" t="s">
        <v>396</v>
      </c>
      <c r="F192" s="208"/>
      <c r="G192" s="5" t="s">
        <v>55</v>
      </c>
      <c r="H192" s="5">
        <v>2</v>
      </c>
      <c r="I192" s="5">
        <v>2</v>
      </c>
      <c r="J192" s="5">
        <v>0</v>
      </c>
      <c r="K192" s="188">
        <f>I192-J192</f>
        <v>2</v>
      </c>
      <c r="L192" s="9">
        <v>1570</v>
      </c>
      <c r="M192" s="8">
        <f>K192*L192</f>
        <v>3140</v>
      </c>
      <c r="N192" s="8">
        <f>M192*18%</f>
        <v>565.19999999999993</v>
      </c>
      <c r="O192" s="8">
        <f>M192+N192</f>
        <v>3705.2</v>
      </c>
      <c r="P192" s="3"/>
      <c r="R192" s="263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2:35" s="63" customFormat="1" x14ac:dyDescent="0.25">
      <c r="B193" s="29">
        <v>44550</v>
      </c>
      <c r="C193" s="14" t="s">
        <v>95</v>
      </c>
      <c r="D193" s="152" t="s">
        <v>88</v>
      </c>
      <c r="E193" s="216" t="s">
        <v>397</v>
      </c>
      <c r="F193" s="208"/>
      <c r="G193" s="5" t="s">
        <v>55</v>
      </c>
      <c r="H193" s="5">
        <v>0</v>
      </c>
      <c r="I193" s="5">
        <v>2</v>
      </c>
      <c r="J193" s="5">
        <v>2</v>
      </c>
      <c r="K193" s="188">
        <f>I193-J193</f>
        <v>0</v>
      </c>
      <c r="L193" s="9">
        <v>1840</v>
      </c>
      <c r="M193" s="8">
        <f>K193*L193</f>
        <v>0</v>
      </c>
      <c r="N193" s="8">
        <f>M193*18%</f>
        <v>0</v>
      </c>
      <c r="O193" s="8">
        <f>M193+N193</f>
        <v>0</v>
      </c>
      <c r="P193" s="62"/>
      <c r="R193" s="263"/>
      <c r="S193" s="263"/>
      <c r="T193" s="263"/>
      <c r="U193" s="263"/>
      <c r="V193" s="263"/>
      <c r="W193" s="263"/>
      <c r="X193" s="263"/>
      <c r="Y193" s="263"/>
      <c r="Z193" s="263"/>
      <c r="AA193" s="263"/>
      <c r="AB193" s="263"/>
      <c r="AC193" s="263"/>
      <c r="AD193" s="263"/>
      <c r="AE193" s="263"/>
      <c r="AF193" s="263"/>
      <c r="AG193" s="263"/>
      <c r="AH193" s="263"/>
      <c r="AI193" s="263"/>
    </row>
    <row r="194" spans="2:35" s="58" customFormat="1" x14ac:dyDescent="0.25">
      <c r="B194" s="49"/>
      <c r="C194" s="50"/>
      <c r="D194" s="153"/>
      <c r="E194" s="212"/>
      <c r="F194" s="208"/>
      <c r="G194" s="51"/>
      <c r="H194" s="51"/>
      <c r="I194" s="51"/>
      <c r="J194" s="51"/>
      <c r="K194" s="210"/>
      <c r="L194" s="52"/>
      <c r="M194" s="8"/>
      <c r="N194" s="8"/>
      <c r="O194" s="8"/>
      <c r="P194" s="57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2:35" s="63" customFormat="1" x14ac:dyDescent="0.25">
      <c r="B195" s="29">
        <v>44550</v>
      </c>
      <c r="C195" s="14" t="s">
        <v>94</v>
      </c>
      <c r="D195" s="152" t="s">
        <v>88</v>
      </c>
      <c r="E195" s="216" t="s">
        <v>398</v>
      </c>
      <c r="F195" s="64"/>
      <c r="G195" s="5" t="s">
        <v>55</v>
      </c>
      <c r="H195" s="5">
        <v>1</v>
      </c>
      <c r="I195" s="5">
        <v>2</v>
      </c>
      <c r="J195" s="5">
        <v>1</v>
      </c>
      <c r="K195" s="188">
        <f t="shared" ref="K195:K198" si="94">I195-J195</f>
        <v>1</v>
      </c>
      <c r="L195" s="9">
        <v>1570</v>
      </c>
      <c r="M195" s="8">
        <f t="shared" ref="M195:M198" si="95">K195*L195</f>
        <v>1570</v>
      </c>
      <c r="N195" s="8">
        <f t="shared" ref="N195:N208" si="96">M195*18%</f>
        <v>282.59999999999997</v>
      </c>
      <c r="O195" s="8">
        <f t="shared" ref="O195:O198" si="97">M195+N195</f>
        <v>1852.6</v>
      </c>
      <c r="P195" s="62"/>
      <c r="R195" s="263"/>
      <c r="S195" s="263"/>
      <c r="T195" s="263"/>
      <c r="U195" s="263"/>
      <c r="V195" s="263"/>
      <c r="W195" s="263"/>
      <c r="X195" s="263"/>
      <c r="Y195" s="263"/>
      <c r="Z195" s="263"/>
      <c r="AA195" s="263"/>
      <c r="AB195" s="263"/>
      <c r="AC195" s="263"/>
      <c r="AD195" s="263"/>
      <c r="AE195" s="263"/>
      <c r="AF195" s="263"/>
      <c r="AG195" s="263"/>
      <c r="AH195" s="263"/>
      <c r="AI195" s="263"/>
    </row>
    <row r="196" spans="2:35" s="63" customFormat="1" x14ac:dyDescent="0.25">
      <c r="B196" s="29">
        <v>44550</v>
      </c>
      <c r="C196" s="14" t="s">
        <v>95</v>
      </c>
      <c r="D196" s="152" t="s">
        <v>88</v>
      </c>
      <c r="E196" s="216" t="s">
        <v>399</v>
      </c>
      <c r="F196" s="78"/>
      <c r="G196" s="5" t="s">
        <v>55</v>
      </c>
      <c r="H196" s="5">
        <v>1</v>
      </c>
      <c r="I196" s="5">
        <v>2</v>
      </c>
      <c r="J196" s="5">
        <v>1</v>
      </c>
      <c r="K196" s="188">
        <f t="shared" si="94"/>
        <v>1</v>
      </c>
      <c r="L196" s="9">
        <v>1840</v>
      </c>
      <c r="M196" s="8">
        <f t="shared" si="95"/>
        <v>1840</v>
      </c>
      <c r="N196" s="8">
        <f t="shared" si="96"/>
        <v>331.2</v>
      </c>
      <c r="O196" s="8">
        <f t="shared" si="97"/>
        <v>2171.1999999999998</v>
      </c>
      <c r="P196" s="62"/>
      <c r="R196" s="263"/>
      <c r="S196" s="263"/>
      <c r="T196" s="263"/>
      <c r="U196" s="263"/>
      <c r="V196" s="263"/>
      <c r="W196" s="263"/>
      <c r="X196" s="263"/>
      <c r="Y196" s="263"/>
      <c r="Z196" s="263"/>
      <c r="AA196" s="263"/>
      <c r="AB196" s="263"/>
      <c r="AC196" s="263"/>
      <c r="AD196" s="263"/>
      <c r="AE196" s="263"/>
      <c r="AF196" s="263"/>
      <c r="AG196" s="263"/>
      <c r="AH196" s="263"/>
      <c r="AI196" s="263"/>
    </row>
    <row r="197" spans="2:35" s="63" customFormat="1" x14ac:dyDescent="0.25">
      <c r="B197" s="29">
        <v>44550</v>
      </c>
      <c r="C197" s="14" t="s">
        <v>94</v>
      </c>
      <c r="D197" s="152" t="s">
        <v>88</v>
      </c>
      <c r="E197" s="216" t="s">
        <v>400</v>
      </c>
      <c r="F197" s="78"/>
      <c r="G197" s="5" t="s">
        <v>55</v>
      </c>
      <c r="H197" s="5">
        <v>0</v>
      </c>
      <c r="I197" s="5">
        <v>2</v>
      </c>
      <c r="J197" s="5">
        <v>2</v>
      </c>
      <c r="K197" s="188">
        <f t="shared" si="94"/>
        <v>0</v>
      </c>
      <c r="L197" s="9">
        <v>1570</v>
      </c>
      <c r="M197" s="8">
        <f t="shared" si="95"/>
        <v>0</v>
      </c>
      <c r="N197" s="8">
        <f t="shared" si="96"/>
        <v>0</v>
      </c>
      <c r="O197" s="8">
        <f t="shared" si="97"/>
        <v>0</v>
      </c>
      <c r="P197" s="62"/>
      <c r="R197" s="263"/>
      <c r="S197" s="263"/>
      <c r="T197" s="263"/>
      <c r="U197" s="263"/>
      <c r="V197" s="263"/>
      <c r="W197" s="263"/>
      <c r="X197" s="263"/>
      <c r="Y197" s="263"/>
      <c r="Z197" s="263"/>
      <c r="AA197" s="263"/>
      <c r="AB197" s="263"/>
      <c r="AC197" s="263"/>
      <c r="AD197" s="263"/>
      <c r="AE197" s="263"/>
      <c r="AF197" s="263"/>
      <c r="AG197" s="263"/>
      <c r="AH197" s="263"/>
      <c r="AI197" s="263"/>
    </row>
    <row r="198" spans="2:35" s="63" customFormat="1" x14ac:dyDescent="0.25">
      <c r="B198" s="29">
        <v>44550</v>
      </c>
      <c r="C198" s="14" t="s">
        <v>95</v>
      </c>
      <c r="D198" s="152" t="s">
        <v>88</v>
      </c>
      <c r="E198" s="216" t="s">
        <v>401</v>
      </c>
      <c r="F198" s="78"/>
      <c r="G198" s="5" t="s">
        <v>55</v>
      </c>
      <c r="H198" s="5">
        <v>1</v>
      </c>
      <c r="I198" s="5">
        <v>2</v>
      </c>
      <c r="J198" s="5">
        <v>1</v>
      </c>
      <c r="K198" s="188">
        <f t="shared" si="94"/>
        <v>1</v>
      </c>
      <c r="L198" s="9">
        <v>1840</v>
      </c>
      <c r="M198" s="8">
        <f t="shared" si="95"/>
        <v>1840</v>
      </c>
      <c r="N198" s="8">
        <f t="shared" si="96"/>
        <v>331.2</v>
      </c>
      <c r="O198" s="8">
        <f t="shared" si="97"/>
        <v>2171.1999999999998</v>
      </c>
      <c r="P198" s="62"/>
      <c r="R198" s="263"/>
      <c r="S198" s="263"/>
      <c r="T198" s="263"/>
      <c r="U198" s="263"/>
      <c r="V198" s="263"/>
      <c r="W198" s="263"/>
      <c r="X198" s="263"/>
      <c r="Y198" s="263"/>
      <c r="Z198" s="263"/>
      <c r="AA198" s="263"/>
      <c r="AB198" s="263"/>
      <c r="AC198" s="263"/>
      <c r="AD198" s="263"/>
      <c r="AE198" s="263"/>
      <c r="AF198" s="263"/>
      <c r="AG198" s="263"/>
      <c r="AH198" s="263"/>
      <c r="AI198" s="263"/>
    </row>
    <row r="199" spans="2:35" s="63" customFormat="1" x14ac:dyDescent="0.25">
      <c r="B199" s="29"/>
      <c r="C199" s="65"/>
      <c r="D199" s="152"/>
      <c r="E199" s="77"/>
      <c r="F199" s="78"/>
      <c r="G199" s="67"/>
      <c r="H199" s="67"/>
      <c r="I199" s="67"/>
      <c r="J199" s="67"/>
      <c r="K199" s="69"/>
      <c r="L199" s="68"/>
      <c r="M199" s="8"/>
      <c r="N199" s="8"/>
      <c r="O199" s="8"/>
      <c r="P199" s="62"/>
      <c r="R199" s="263"/>
      <c r="S199" s="263"/>
      <c r="T199" s="263"/>
      <c r="U199" s="263"/>
      <c r="V199" s="263"/>
      <c r="W199" s="263"/>
      <c r="X199" s="263"/>
      <c r="Y199" s="263"/>
      <c r="Z199" s="263"/>
      <c r="AA199" s="263"/>
      <c r="AB199" s="263"/>
      <c r="AC199" s="263"/>
      <c r="AD199" s="263"/>
      <c r="AE199" s="263"/>
      <c r="AF199" s="263"/>
      <c r="AG199" s="263"/>
      <c r="AH199" s="263"/>
      <c r="AI199" s="263"/>
    </row>
    <row r="200" spans="2:35" s="63" customFormat="1" x14ac:dyDescent="0.25">
      <c r="B200" s="29">
        <v>44550</v>
      </c>
      <c r="C200" s="14" t="s">
        <v>94</v>
      </c>
      <c r="D200" s="152" t="s">
        <v>88</v>
      </c>
      <c r="E200" s="216" t="s">
        <v>402</v>
      </c>
      <c r="F200" s="64"/>
      <c r="G200" s="5" t="s">
        <v>55</v>
      </c>
      <c r="H200" s="5">
        <v>4</v>
      </c>
      <c r="I200" s="5">
        <v>4</v>
      </c>
      <c r="J200" s="5">
        <v>0</v>
      </c>
      <c r="K200" s="188">
        <f t="shared" ref="K200:K203" si="98">I200-J200</f>
        <v>4</v>
      </c>
      <c r="L200" s="9">
        <v>1570</v>
      </c>
      <c r="M200" s="8">
        <f t="shared" ref="M200:M203" si="99">K200*L200</f>
        <v>6280</v>
      </c>
      <c r="N200" s="8">
        <f t="shared" si="96"/>
        <v>1130.3999999999999</v>
      </c>
      <c r="O200" s="8">
        <f t="shared" ref="O200:O203" si="100">M200+N200</f>
        <v>7410.4</v>
      </c>
      <c r="P200" s="62"/>
      <c r="R200" s="263"/>
      <c r="S200" s="263"/>
      <c r="T200" s="263"/>
      <c r="U200" s="263"/>
      <c r="V200" s="263"/>
      <c r="W200" s="263"/>
      <c r="X200" s="263"/>
      <c r="Y200" s="263"/>
      <c r="Z200" s="263"/>
      <c r="AA200" s="263"/>
      <c r="AB200" s="263"/>
      <c r="AC200" s="263"/>
      <c r="AD200" s="263"/>
      <c r="AE200" s="263"/>
      <c r="AF200" s="263"/>
      <c r="AG200" s="263"/>
      <c r="AH200" s="263"/>
      <c r="AI200" s="263"/>
    </row>
    <row r="201" spans="2:35" s="63" customFormat="1" x14ac:dyDescent="0.25">
      <c r="B201" s="29">
        <v>44550</v>
      </c>
      <c r="C201" s="14" t="s">
        <v>95</v>
      </c>
      <c r="D201" s="152" t="s">
        <v>88</v>
      </c>
      <c r="E201" s="216" t="s">
        <v>403</v>
      </c>
      <c r="F201" s="78"/>
      <c r="G201" s="5" t="s">
        <v>55</v>
      </c>
      <c r="H201" s="5">
        <v>5</v>
      </c>
      <c r="I201" s="5">
        <v>5</v>
      </c>
      <c r="J201" s="5">
        <v>0</v>
      </c>
      <c r="K201" s="188">
        <f t="shared" si="98"/>
        <v>5</v>
      </c>
      <c r="L201" s="9">
        <v>1840</v>
      </c>
      <c r="M201" s="8">
        <f t="shared" si="99"/>
        <v>9200</v>
      </c>
      <c r="N201" s="8">
        <f t="shared" si="96"/>
        <v>1656</v>
      </c>
      <c r="O201" s="8">
        <f t="shared" si="100"/>
        <v>10856</v>
      </c>
      <c r="P201" s="62"/>
      <c r="R201" s="263"/>
      <c r="S201" s="263"/>
      <c r="T201" s="263"/>
      <c r="U201" s="263"/>
      <c r="V201" s="263"/>
      <c r="W201" s="263"/>
      <c r="X201" s="263"/>
      <c r="Y201" s="263"/>
      <c r="Z201" s="263"/>
      <c r="AA201" s="263"/>
      <c r="AB201" s="263"/>
      <c r="AC201" s="263"/>
      <c r="AD201" s="263"/>
      <c r="AE201" s="263"/>
      <c r="AF201" s="263"/>
      <c r="AG201" s="263"/>
      <c r="AH201" s="263"/>
      <c r="AI201" s="263"/>
    </row>
    <row r="202" spans="2:35" s="58" customFormat="1" x14ac:dyDescent="0.25">
      <c r="B202" s="29">
        <v>44550</v>
      </c>
      <c r="C202" s="14" t="s">
        <v>94</v>
      </c>
      <c r="D202" s="152" t="s">
        <v>88</v>
      </c>
      <c r="E202" s="216" t="s">
        <v>404</v>
      </c>
      <c r="F202" s="78"/>
      <c r="G202" s="5" t="s">
        <v>55</v>
      </c>
      <c r="H202" s="5">
        <v>5</v>
      </c>
      <c r="I202" s="5">
        <v>5</v>
      </c>
      <c r="J202" s="5">
        <v>0</v>
      </c>
      <c r="K202" s="188">
        <f t="shared" si="98"/>
        <v>5</v>
      </c>
      <c r="L202" s="9">
        <v>1570</v>
      </c>
      <c r="M202" s="8">
        <f t="shared" si="99"/>
        <v>7850</v>
      </c>
      <c r="N202" s="8">
        <f t="shared" si="96"/>
        <v>1413</v>
      </c>
      <c r="O202" s="8">
        <f t="shared" si="100"/>
        <v>9263</v>
      </c>
      <c r="P202" s="57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2:35" x14ac:dyDescent="0.25">
      <c r="B203" s="29">
        <v>44550</v>
      </c>
      <c r="C203" s="14" t="s">
        <v>95</v>
      </c>
      <c r="D203" s="152" t="s">
        <v>88</v>
      </c>
      <c r="E203" s="216" t="s">
        <v>405</v>
      </c>
      <c r="F203" s="78"/>
      <c r="G203" s="5" t="s">
        <v>55</v>
      </c>
      <c r="H203" s="5">
        <v>4</v>
      </c>
      <c r="I203" s="5">
        <v>4</v>
      </c>
      <c r="J203" s="5">
        <v>0</v>
      </c>
      <c r="K203" s="188">
        <f t="shared" si="98"/>
        <v>4</v>
      </c>
      <c r="L203" s="9">
        <v>1840</v>
      </c>
      <c r="M203" s="8">
        <f t="shared" si="99"/>
        <v>7360</v>
      </c>
      <c r="N203" s="8">
        <f t="shared" si="96"/>
        <v>1324.8</v>
      </c>
      <c r="O203" s="8">
        <f t="shared" si="100"/>
        <v>8684.7999999999993</v>
      </c>
      <c r="P203" s="3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2:35" x14ac:dyDescent="0.25">
      <c r="B204" s="29"/>
      <c r="C204" s="14"/>
      <c r="D204" s="152"/>
      <c r="E204" s="216"/>
      <c r="F204" s="208"/>
      <c r="G204" s="5"/>
      <c r="H204" s="5"/>
      <c r="I204" s="5"/>
      <c r="J204" s="5"/>
      <c r="K204" s="188"/>
      <c r="L204" s="9"/>
      <c r="M204" s="8"/>
      <c r="N204" s="8"/>
      <c r="O204" s="8"/>
      <c r="P204" s="3"/>
    </row>
    <row r="205" spans="2:35" x14ac:dyDescent="0.25">
      <c r="B205" s="29">
        <v>44550</v>
      </c>
      <c r="C205" s="14" t="s">
        <v>94</v>
      </c>
      <c r="D205" s="152" t="s">
        <v>88</v>
      </c>
      <c r="E205" s="216" t="s">
        <v>406</v>
      </c>
      <c r="F205" s="64"/>
      <c r="G205" s="5" t="s">
        <v>55</v>
      </c>
      <c r="H205" s="5">
        <v>0</v>
      </c>
      <c r="I205" s="5">
        <v>1</v>
      </c>
      <c r="J205" s="5">
        <v>1</v>
      </c>
      <c r="K205" s="188">
        <f t="shared" ref="K205:K208" si="101">I205-J205</f>
        <v>0</v>
      </c>
      <c r="L205" s="9">
        <v>1570</v>
      </c>
      <c r="M205" s="8">
        <f t="shared" ref="M205:M208" si="102">K205*L205</f>
        <v>0</v>
      </c>
      <c r="N205" s="8">
        <f t="shared" si="96"/>
        <v>0</v>
      </c>
      <c r="O205" s="8">
        <f t="shared" ref="O205:O208" si="103">M205+N205</f>
        <v>0</v>
      </c>
      <c r="P205" s="3"/>
    </row>
    <row r="206" spans="2:35" x14ac:dyDescent="0.25">
      <c r="B206" s="29">
        <v>44550</v>
      </c>
      <c r="C206" s="14" t="s">
        <v>95</v>
      </c>
      <c r="D206" s="152" t="s">
        <v>88</v>
      </c>
      <c r="E206" s="216" t="s">
        <v>407</v>
      </c>
      <c r="F206" s="78"/>
      <c r="G206" s="5" t="s">
        <v>55</v>
      </c>
      <c r="H206" s="5">
        <v>0</v>
      </c>
      <c r="I206" s="5">
        <v>1</v>
      </c>
      <c r="J206" s="5">
        <v>1</v>
      </c>
      <c r="K206" s="188">
        <f t="shared" si="101"/>
        <v>0</v>
      </c>
      <c r="L206" s="9">
        <v>1840</v>
      </c>
      <c r="M206" s="8">
        <f t="shared" si="102"/>
        <v>0</v>
      </c>
      <c r="N206" s="8">
        <f t="shared" si="96"/>
        <v>0</v>
      </c>
      <c r="O206" s="8">
        <f t="shared" si="103"/>
        <v>0</v>
      </c>
      <c r="P206" s="3"/>
    </row>
    <row r="207" spans="2:35" x14ac:dyDescent="0.25">
      <c r="B207" s="29">
        <v>44550</v>
      </c>
      <c r="C207" s="14" t="s">
        <v>94</v>
      </c>
      <c r="D207" s="152" t="s">
        <v>88</v>
      </c>
      <c r="E207" s="216" t="s">
        <v>408</v>
      </c>
      <c r="F207" s="78"/>
      <c r="G207" s="5" t="s">
        <v>55</v>
      </c>
      <c r="H207" s="5">
        <v>1</v>
      </c>
      <c r="I207" s="5">
        <v>1</v>
      </c>
      <c r="J207" s="5">
        <v>0</v>
      </c>
      <c r="K207" s="188">
        <f t="shared" si="101"/>
        <v>1</v>
      </c>
      <c r="L207" s="9">
        <v>1570</v>
      </c>
      <c r="M207" s="8">
        <f t="shared" si="102"/>
        <v>1570</v>
      </c>
      <c r="N207" s="8">
        <f t="shared" si="96"/>
        <v>282.59999999999997</v>
      </c>
      <c r="O207" s="8">
        <f t="shared" si="103"/>
        <v>1852.6</v>
      </c>
      <c r="P207" s="3"/>
    </row>
    <row r="208" spans="2:35" x14ac:dyDescent="0.25">
      <c r="B208" s="29">
        <v>44550</v>
      </c>
      <c r="C208" s="14" t="s">
        <v>95</v>
      </c>
      <c r="D208" s="152" t="s">
        <v>88</v>
      </c>
      <c r="E208" s="216" t="s">
        <v>409</v>
      </c>
      <c r="F208" s="78"/>
      <c r="G208" s="5" t="s">
        <v>55</v>
      </c>
      <c r="H208" s="5">
        <v>0</v>
      </c>
      <c r="I208" s="5">
        <v>1</v>
      </c>
      <c r="J208" s="5">
        <v>1</v>
      </c>
      <c r="K208" s="188">
        <f t="shared" si="101"/>
        <v>0</v>
      </c>
      <c r="L208" s="9">
        <v>1840</v>
      </c>
      <c r="M208" s="8">
        <f t="shared" si="102"/>
        <v>0</v>
      </c>
      <c r="N208" s="8">
        <f t="shared" si="96"/>
        <v>0</v>
      </c>
      <c r="O208" s="8">
        <f t="shared" si="103"/>
        <v>0</v>
      </c>
      <c r="P208" s="3"/>
    </row>
    <row r="209" spans="2:20" x14ac:dyDescent="0.25">
      <c r="B209" s="29"/>
      <c r="C209" s="14"/>
      <c r="D209" s="152"/>
      <c r="E209" s="216"/>
      <c r="F209" s="208"/>
      <c r="G209" s="5"/>
      <c r="H209" s="5"/>
      <c r="I209" s="5"/>
      <c r="J209" s="5"/>
      <c r="K209" s="188"/>
      <c r="L209" s="9"/>
      <c r="M209" s="8"/>
      <c r="N209" s="8"/>
      <c r="O209" s="8"/>
      <c r="P209" s="3"/>
    </row>
    <row r="210" spans="2:20" ht="15" customHeight="1" x14ac:dyDescent="0.25">
      <c r="B210" s="21"/>
      <c r="C210" s="22"/>
      <c r="D210" s="280" t="s">
        <v>139</v>
      </c>
      <c r="E210" s="281"/>
      <c r="F210" s="19"/>
      <c r="G210" s="7"/>
      <c r="H210" s="7"/>
      <c r="I210" s="6"/>
      <c r="J210" s="6"/>
      <c r="K210" s="7"/>
      <c r="L210" s="12"/>
      <c r="M210" s="20"/>
      <c r="N210" s="20"/>
      <c r="O210" s="109">
        <f>SUM(O211:O237)</f>
        <v>47240.119999999995</v>
      </c>
      <c r="P210" s="3"/>
    </row>
    <row r="211" spans="2:20" x14ac:dyDescent="0.25">
      <c r="B211" s="29">
        <v>43047</v>
      </c>
      <c r="C211" s="14" t="s">
        <v>51</v>
      </c>
      <c r="D211" s="152">
        <v>43047</v>
      </c>
      <c r="E211" s="192" t="s">
        <v>23</v>
      </c>
      <c r="F211" s="192"/>
      <c r="G211" s="5" t="s">
        <v>55</v>
      </c>
      <c r="H211" s="5">
        <v>3</v>
      </c>
      <c r="I211" s="5">
        <v>20</v>
      </c>
      <c r="J211" s="5">
        <v>17</v>
      </c>
      <c r="K211" s="188">
        <f t="shared" ref="K211" si="104">I211-J211</f>
        <v>3</v>
      </c>
      <c r="L211" s="9">
        <v>192</v>
      </c>
      <c r="M211" s="8">
        <f>K211*L211</f>
        <v>576</v>
      </c>
      <c r="N211" s="9">
        <f>M211*18%</f>
        <v>103.67999999999999</v>
      </c>
      <c r="O211" s="8">
        <f>M211+N211</f>
        <v>679.68</v>
      </c>
      <c r="P211" s="3"/>
    </row>
    <row r="212" spans="2:20" x14ac:dyDescent="0.25">
      <c r="B212" s="29" t="s">
        <v>223</v>
      </c>
      <c r="C212" s="13" t="s">
        <v>96</v>
      </c>
      <c r="D212" s="152" t="s">
        <v>220</v>
      </c>
      <c r="E212" s="186" t="s">
        <v>24</v>
      </c>
      <c r="F212" s="186"/>
      <c r="G212" s="188" t="s">
        <v>55</v>
      </c>
      <c r="H212" s="188">
        <v>71</v>
      </c>
      <c r="I212" s="188">
        <v>275</v>
      </c>
      <c r="J212" s="188">
        <v>204</v>
      </c>
      <c r="K212" s="188">
        <f t="shared" ref="K212:K222" si="105">I212-J212</f>
        <v>71</v>
      </c>
      <c r="L212" s="8">
        <v>74</v>
      </c>
      <c r="M212" s="8">
        <f t="shared" ref="M212:M237" si="106">K212*L212</f>
        <v>5254</v>
      </c>
      <c r="N212" s="8">
        <f t="shared" ref="N212:N237" si="107">M212*18%</f>
        <v>945.71999999999991</v>
      </c>
      <c r="O212" s="8">
        <f t="shared" ref="O212:O237" si="108">M212+N212</f>
        <v>6199.72</v>
      </c>
      <c r="P212" s="3"/>
    </row>
    <row r="213" spans="2:20" x14ac:dyDescent="0.25">
      <c r="B213" s="29" t="s">
        <v>220</v>
      </c>
      <c r="C213" s="14" t="s">
        <v>97</v>
      </c>
      <c r="D213" s="152" t="s">
        <v>220</v>
      </c>
      <c r="E213" s="192" t="s">
        <v>66</v>
      </c>
      <c r="F213" s="192"/>
      <c r="G213" s="5" t="s">
        <v>55</v>
      </c>
      <c r="H213" s="5">
        <v>10</v>
      </c>
      <c r="I213" s="5">
        <v>17</v>
      </c>
      <c r="J213" s="5">
        <v>7</v>
      </c>
      <c r="K213" s="188">
        <f t="shared" si="105"/>
        <v>10</v>
      </c>
      <c r="L213" s="9">
        <v>133</v>
      </c>
      <c r="M213" s="8">
        <f t="shared" si="106"/>
        <v>1330</v>
      </c>
      <c r="N213" s="8">
        <f t="shared" si="107"/>
        <v>239.39999999999998</v>
      </c>
      <c r="O213" s="8">
        <f t="shared" si="108"/>
        <v>1569.4</v>
      </c>
      <c r="P213" s="3"/>
    </row>
    <row r="214" spans="2:20" x14ac:dyDescent="0.25">
      <c r="B214" s="29" t="s">
        <v>220</v>
      </c>
      <c r="C214" s="14" t="s">
        <v>98</v>
      </c>
      <c r="D214" s="152" t="s">
        <v>220</v>
      </c>
      <c r="E214" s="192" t="s">
        <v>67</v>
      </c>
      <c r="F214" s="192"/>
      <c r="G214" s="5" t="s">
        <v>55</v>
      </c>
      <c r="H214" s="5">
        <v>0</v>
      </c>
      <c r="I214" s="5">
        <v>2</v>
      </c>
      <c r="J214" s="5">
        <v>2</v>
      </c>
      <c r="K214" s="188">
        <f t="shared" si="105"/>
        <v>0</v>
      </c>
      <c r="L214" s="9">
        <v>555.65</v>
      </c>
      <c r="M214" s="9">
        <f t="shared" si="106"/>
        <v>0</v>
      </c>
      <c r="N214" s="9">
        <f t="shared" si="107"/>
        <v>0</v>
      </c>
      <c r="O214" s="9">
        <f t="shared" si="108"/>
        <v>0</v>
      </c>
      <c r="P214" s="3"/>
    </row>
    <row r="215" spans="2:20" x14ac:dyDescent="0.25">
      <c r="B215" s="29">
        <v>44517</v>
      </c>
      <c r="C215" s="14" t="s">
        <v>99</v>
      </c>
      <c r="D215" s="262">
        <v>44663</v>
      </c>
      <c r="E215" s="192" t="s">
        <v>69</v>
      </c>
      <c r="F215" s="192"/>
      <c r="G215" s="5" t="s">
        <v>55</v>
      </c>
      <c r="H215" s="5">
        <v>9</v>
      </c>
      <c r="I215" s="5">
        <v>12</v>
      </c>
      <c r="J215" s="5">
        <v>3</v>
      </c>
      <c r="K215" s="188">
        <f t="shared" si="105"/>
        <v>9</v>
      </c>
      <c r="L215" s="9">
        <v>127</v>
      </c>
      <c r="M215" s="8">
        <f t="shared" si="106"/>
        <v>1143</v>
      </c>
      <c r="N215" s="8">
        <f t="shared" si="107"/>
        <v>205.73999999999998</v>
      </c>
      <c r="O215" s="8">
        <f t="shared" si="108"/>
        <v>1348.74</v>
      </c>
      <c r="P215" s="3"/>
    </row>
    <row r="216" spans="2:20" x14ac:dyDescent="0.25">
      <c r="B216" s="29" t="s">
        <v>220</v>
      </c>
      <c r="C216" s="14" t="s">
        <v>100</v>
      </c>
      <c r="D216" s="152" t="s">
        <v>220</v>
      </c>
      <c r="E216" s="192" t="s">
        <v>71</v>
      </c>
      <c r="F216" s="192"/>
      <c r="G216" s="5" t="s">
        <v>25</v>
      </c>
      <c r="H216" s="5">
        <v>0</v>
      </c>
      <c r="I216" s="5">
        <v>6</v>
      </c>
      <c r="J216" s="5">
        <v>6</v>
      </c>
      <c r="K216" s="188">
        <f t="shared" si="105"/>
        <v>0</v>
      </c>
      <c r="L216" s="9">
        <v>182</v>
      </c>
      <c r="M216" s="8">
        <f t="shared" si="106"/>
        <v>0</v>
      </c>
      <c r="N216" s="8">
        <f t="shared" si="107"/>
        <v>0</v>
      </c>
      <c r="O216" s="8">
        <f t="shared" si="108"/>
        <v>0</v>
      </c>
      <c r="P216" s="3"/>
    </row>
    <row r="217" spans="2:20" x14ac:dyDescent="0.25">
      <c r="B217" s="29" t="s">
        <v>220</v>
      </c>
      <c r="C217" s="14" t="s">
        <v>102</v>
      </c>
      <c r="D217" s="152" t="s">
        <v>220</v>
      </c>
      <c r="E217" s="192" t="s">
        <v>296</v>
      </c>
      <c r="F217" s="192"/>
      <c r="G217" s="5" t="s">
        <v>55</v>
      </c>
      <c r="H217" s="5">
        <v>0</v>
      </c>
      <c r="I217" s="5">
        <v>12</v>
      </c>
      <c r="J217" s="5">
        <v>12</v>
      </c>
      <c r="K217" s="188">
        <f t="shared" si="105"/>
        <v>0</v>
      </c>
      <c r="L217" s="9">
        <v>119</v>
      </c>
      <c r="M217" s="8">
        <f t="shared" si="106"/>
        <v>0</v>
      </c>
      <c r="N217" s="8">
        <f t="shared" si="107"/>
        <v>0</v>
      </c>
      <c r="O217" s="8">
        <f t="shared" si="108"/>
        <v>0</v>
      </c>
      <c r="P217" s="3"/>
    </row>
    <row r="218" spans="2:20" s="63" customFormat="1" x14ac:dyDescent="0.25">
      <c r="B218" s="29" t="s">
        <v>220</v>
      </c>
      <c r="C218" s="14" t="s">
        <v>103</v>
      </c>
      <c r="D218" s="152" t="s">
        <v>220</v>
      </c>
      <c r="E218" s="192" t="s">
        <v>26</v>
      </c>
      <c r="F218" s="192"/>
      <c r="G218" s="5" t="s">
        <v>55</v>
      </c>
      <c r="H218" s="5">
        <v>3</v>
      </c>
      <c r="I218" s="5">
        <v>22</v>
      </c>
      <c r="J218" s="5">
        <v>19</v>
      </c>
      <c r="K218" s="188">
        <f t="shared" si="105"/>
        <v>3</v>
      </c>
      <c r="L218" s="9">
        <v>270</v>
      </c>
      <c r="M218" s="8">
        <f t="shared" si="106"/>
        <v>810</v>
      </c>
      <c r="N218" s="8">
        <f t="shared" si="107"/>
        <v>145.79999999999998</v>
      </c>
      <c r="O218" s="8">
        <f t="shared" si="108"/>
        <v>955.8</v>
      </c>
      <c r="P218" s="62"/>
      <c r="R218" s="263"/>
      <c r="S218" s="263"/>
      <c r="T218" s="263"/>
    </row>
    <row r="219" spans="2:20" s="63" customFormat="1" x14ac:dyDescent="0.25">
      <c r="B219" s="66" t="str">
        <f>B218</f>
        <v>06/19/2020</v>
      </c>
      <c r="C219" s="65" t="s">
        <v>103</v>
      </c>
      <c r="D219" s="89" t="str">
        <f>D218</f>
        <v>06/19/2020</v>
      </c>
      <c r="E219" s="217" t="s">
        <v>256</v>
      </c>
      <c r="F219" s="218"/>
      <c r="G219" s="67" t="s">
        <v>257</v>
      </c>
      <c r="H219" s="67">
        <v>7</v>
      </c>
      <c r="I219" s="67">
        <v>12</v>
      </c>
      <c r="J219" s="67">
        <v>5</v>
      </c>
      <c r="K219" s="188">
        <f t="shared" si="105"/>
        <v>7</v>
      </c>
      <c r="L219" s="68">
        <v>1300</v>
      </c>
      <c r="M219" s="70">
        <f t="shared" si="106"/>
        <v>9100</v>
      </c>
      <c r="N219" s="70">
        <f t="shared" si="107"/>
        <v>1638</v>
      </c>
      <c r="O219" s="70">
        <f t="shared" si="108"/>
        <v>10738</v>
      </c>
      <c r="P219" s="62"/>
      <c r="R219" s="263"/>
      <c r="S219" s="263"/>
      <c r="T219" s="263"/>
    </row>
    <row r="220" spans="2:20" s="63" customFormat="1" ht="15.75" customHeight="1" x14ac:dyDescent="0.25">
      <c r="B220" s="66" t="s">
        <v>279</v>
      </c>
      <c r="C220" s="65" t="s">
        <v>106</v>
      </c>
      <c r="D220" s="89">
        <v>44475</v>
      </c>
      <c r="E220" s="217" t="s">
        <v>280</v>
      </c>
      <c r="F220" s="218"/>
      <c r="G220" s="67" t="s">
        <v>281</v>
      </c>
      <c r="H220" s="67">
        <v>4</v>
      </c>
      <c r="I220" s="67">
        <v>10</v>
      </c>
      <c r="J220" s="67">
        <v>6</v>
      </c>
      <c r="K220" s="188">
        <f t="shared" si="105"/>
        <v>4</v>
      </c>
      <c r="L220" s="68">
        <v>495</v>
      </c>
      <c r="M220" s="70">
        <f t="shared" si="106"/>
        <v>1980</v>
      </c>
      <c r="N220" s="70">
        <f t="shared" si="107"/>
        <v>356.4</v>
      </c>
      <c r="O220" s="70">
        <f t="shared" si="108"/>
        <v>2336.4</v>
      </c>
      <c r="P220" s="62"/>
      <c r="R220" s="263"/>
      <c r="S220" s="263"/>
      <c r="T220" s="263"/>
    </row>
    <row r="221" spans="2:20" s="63" customFormat="1" ht="15.75" customHeight="1" x14ac:dyDescent="0.25">
      <c r="B221" s="66">
        <v>44672</v>
      </c>
      <c r="C221" s="65" t="s">
        <v>103</v>
      </c>
      <c r="D221" s="66">
        <v>44672</v>
      </c>
      <c r="E221" s="217" t="s">
        <v>417</v>
      </c>
      <c r="F221" s="218"/>
      <c r="G221" s="67" t="s">
        <v>55</v>
      </c>
      <c r="H221" s="67">
        <v>2</v>
      </c>
      <c r="I221" s="67">
        <v>18</v>
      </c>
      <c r="J221" s="67">
        <v>16</v>
      </c>
      <c r="K221" s="188">
        <f t="shared" ref="K221" si="109">I221-J221</f>
        <v>2</v>
      </c>
      <c r="L221" s="68">
        <v>66</v>
      </c>
      <c r="M221" s="70">
        <f t="shared" ref="M221" si="110">K221*L221</f>
        <v>132</v>
      </c>
      <c r="N221" s="70">
        <f t="shared" ref="N221" si="111">M221*18%</f>
        <v>23.759999999999998</v>
      </c>
      <c r="O221" s="70">
        <f t="shared" ref="O221" si="112">M221+N221</f>
        <v>155.76</v>
      </c>
      <c r="P221" s="62"/>
      <c r="R221" s="263"/>
      <c r="S221" s="264"/>
      <c r="T221" s="263"/>
    </row>
    <row r="222" spans="2:20" s="63" customFormat="1" x14ac:dyDescent="0.25">
      <c r="B222" s="66">
        <v>44517</v>
      </c>
      <c r="C222" s="65" t="s">
        <v>103</v>
      </c>
      <c r="D222" s="89" t="str">
        <f>D219</f>
        <v>06/19/2020</v>
      </c>
      <c r="E222" s="217" t="s">
        <v>258</v>
      </c>
      <c r="F222" s="218"/>
      <c r="G222" s="67" t="s">
        <v>257</v>
      </c>
      <c r="H222" s="67">
        <v>1</v>
      </c>
      <c r="I222" s="67">
        <v>19</v>
      </c>
      <c r="J222" s="67">
        <v>18</v>
      </c>
      <c r="K222" s="188">
        <f t="shared" si="105"/>
        <v>1</v>
      </c>
      <c r="L222" s="68">
        <v>492</v>
      </c>
      <c r="M222" s="70">
        <f t="shared" si="106"/>
        <v>492</v>
      </c>
      <c r="N222" s="70">
        <f t="shared" si="107"/>
        <v>88.56</v>
      </c>
      <c r="O222" s="70">
        <f t="shared" si="108"/>
        <v>580.55999999999995</v>
      </c>
      <c r="P222" s="62"/>
      <c r="R222" s="263"/>
      <c r="S222" s="263"/>
      <c r="T222" s="263"/>
    </row>
    <row r="223" spans="2:20" s="63" customFormat="1" x14ac:dyDescent="0.25">
      <c r="B223" s="66" t="s">
        <v>300</v>
      </c>
      <c r="C223" s="65" t="s">
        <v>192</v>
      </c>
      <c r="D223" s="89">
        <v>44531</v>
      </c>
      <c r="E223" s="217" t="s">
        <v>301</v>
      </c>
      <c r="F223" s="218"/>
      <c r="G223" s="67" t="s">
        <v>55</v>
      </c>
      <c r="H223" s="67">
        <v>1</v>
      </c>
      <c r="I223" s="67">
        <v>4</v>
      </c>
      <c r="J223" s="67">
        <v>3</v>
      </c>
      <c r="K223" s="188">
        <f t="shared" ref="K223:K234" si="113">I223-J223</f>
        <v>1</v>
      </c>
      <c r="L223" s="68"/>
      <c r="M223" s="70"/>
      <c r="N223" s="70"/>
      <c r="O223" s="70"/>
      <c r="P223" s="62"/>
      <c r="R223" s="263"/>
      <c r="S223" s="263"/>
      <c r="T223" s="263"/>
    </row>
    <row r="224" spans="2:20" s="63" customFormat="1" x14ac:dyDescent="0.25">
      <c r="B224" s="66">
        <v>44517</v>
      </c>
      <c r="C224" s="65" t="s">
        <v>103</v>
      </c>
      <c r="D224" s="89">
        <v>44517</v>
      </c>
      <c r="E224" s="217" t="s">
        <v>297</v>
      </c>
      <c r="F224" s="218"/>
      <c r="G224" s="67" t="s">
        <v>55</v>
      </c>
      <c r="H224" s="67">
        <v>4</v>
      </c>
      <c r="I224" s="67">
        <v>6</v>
      </c>
      <c r="J224" s="67">
        <v>2</v>
      </c>
      <c r="K224" s="188">
        <f t="shared" si="113"/>
        <v>4</v>
      </c>
      <c r="L224" s="68"/>
      <c r="M224" s="70"/>
      <c r="N224" s="70"/>
      <c r="O224" s="70"/>
      <c r="P224" s="62"/>
      <c r="R224" s="263"/>
      <c r="S224" s="263"/>
      <c r="T224" s="263"/>
    </row>
    <row r="225" spans="1:20" s="63" customFormat="1" x14ac:dyDescent="0.25">
      <c r="B225" s="66" t="s">
        <v>279</v>
      </c>
      <c r="C225" s="65" t="s">
        <v>105</v>
      </c>
      <c r="D225" s="89">
        <v>44475</v>
      </c>
      <c r="E225" s="217" t="s">
        <v>413</v>
      </c>
      <c r="F225" s="218"/>
      <c r="G225" s="67" t="s">
        <v>414</v>
      </c>
      <c r="H225" s="67">
        <v>2</v>
      </c>
      <c r="I225" s="67">
        <v>2</v>
      </c>
      <c r="J225" s="67">
        <v>0</v>
      </c>
      <c r="K225" s="188">
        <f t="shared" si="113"/>
        <v>2</v>
      </c>
      <c r="L225" s="68">
        <v>1120</v>
      </c>
      <c r="M225" s="70">
        <f t="shared" si="106"/>
        <v>2240</v>
      </c>
      <c r="N225" s="70">
        <f t="shared" si="107"/>
        <v>403.2</v>
      </c>
      <c r="O225" s="70">
        <f t="shared" si="108"/>
        <v>2643.2</v>
      </c>
      <c r="P225" s="62"/>
      <c r="R225" s="263"/>
      <c r="S225" s="263"/>
      <c r="T225" s="263"/>
    </row>
    <row r="226" spans="1:20" s="63" customFormat="1" x14ac:dyDescent="0.25">
      <c r="B226" s="66">
        <f>B222</f>
        <v>44517</v>
      </c>
      <c r="C226" s="65" t="s">
        <v>103</v>
      </c>
      <c r="D226" s="89" t="str">
        <f>D222</f>
        <v>06/19/2020</v>
      </c>
      <c r="E226" s="217" t="s">
        <v>259</v>
      </c>
      <c r="F226" s="218"/>
      <c r="G226" s="67" t="s">
        <v>257</v>
      </c>
      <c r="H226" s="67">
        <v>9</v>
      </c>
      <c r="I226" s="67">
        <v>9</v>
      </c>
      <c r="J226" s="67">
        <v>0</v>
      </c>
      <c r="K226" s="188">
        <f t="shared" si="113"/>
        <v>9</v>
      </c>
      <c r="L226" s="68">
        <v>228</v>
      </c>
      <c r="M226" s="70">
        <f>K226*L226</f>
        <v>2052</v>
      </c>
      <c r="N226" s="70">
        <f>M226*18%</f>
        <v>369.36</v>
      </c>
      <c r="O226" s="70">
        <f t="shared" si="108"/>
        <v>2421.36</v>
      </c>
      <c r="P226" s="62"/>
      <c r="R226" s="263"/>
      <c r="S226" s="263"/>
      <c r="T226" s="263"/>
    </row>
    <row r="227" spans="1:20" s="63" customFormat="1" x14ac:dyDescent="0.25">
      <c r="B227" s="66">
        <f>B226</f>
        <v>44517</v>
      </c>
      <c r="C227" s="65" t="s">
        <v>103</v>
      </c>
      <c r="D227" s="89" t="str">
        <f>D226</f>
        <v>06/19/2020</v>
      </c>
      <c r="E227" s="217" t="s">
        <v>260</v>
      </c>
      <c r="F227" s="218"/>
      <c r="G227" s="67" t="s">
        <v>257</v>
      </c>
      <c r="H227" s="67">
        <v>2</v>
      </c>
      <c r="I227" s="67">
        <v>9</v>
      </c>
      <c r="J227" s="67">
        <v>7</v>
      </c>
      <c r="K227" s="188">
        <f t="shared" si="113"/>
        <v>2</v>
      </c>
      <c r="L227" s="68">
        <v>434</v>
      </c>
      <c r="M227" s="70">
        <f>K227*L227</f>
        <v>868</v>
      </c>
      <c r="N227" s="70">
        <f>M227*18%</f>
        <v>156.23999999999998</v>
      </c>
      <c r="O227" s="70">
        <f t="shared" si="108"/>
        <v>1024.24</v>
      </c>
      <c r="P227" s="62"/>
      <c r="R227" s="263"/>
      <c r="S227" s="263"/>
      <c r="T227" s="263"/>
    </row>
    <row r="228" spans="1:20" x14ac:dyDescent="0.25">
      <c r="B228" s="66">
        <f>B227</f>
        <v>44517</v>
      </c>
      <c r="C228" s="65" t="s">
        <v>103</v>
      </c>
      <c r="D228" s="89" t="str">
        <f>D227</f>
        <v>06/19/2020</v>
      </c>
      <c r="E228" s="217" t="s">
        <v>261</v>
      </c>
      <c r="F228" s="218"/>
      <c r="G228" s="67" t="s">
        <v>257</v>
      </c>
      <c r="H228" s="67">
        <v>0</v>
      </c>
      <c r="I228" s="67">
        <v>9</v>
      </c>
      <c r="J228" s="67">
        <v>9</v>
      </c>
      <c r="K228" s="188">
        <f t="shared" si="113"/>
        <v>0</v>
      </c>
      <c r="L228" s="68">
        <v>280</v>
      </c>
      <c r="M228" s="70">
        <f>K228*L228</f>
        <v>0</v>
      </c>
      <c r="N228" s="70">
        <f>M228*18%</f>
        <v>0</v>
      </c>
      <c r="O228" s="70">
        <f t="shared" si="108"/>
        <v>0</v>
      </c>
      <c r="P228" s="3"/>
      <c r="R228" s="265"/>
      <c r="S228" s="265"/>
      <c r="T228" s="265"/>
    </row>
    <row r="229" spans="1:20" x14ac:dyDescent="0.25">
      <c r="B229" s="29">
        <v>44531</v>
      </c>
      <c r="C229" s="14" t="s">
        <v>190</v>
      </c>
      <c r="D229" s="152" t="s">
        <v>220</v>
      </c>
      <c r="E229" s="219" t="s">
        <v>298</v>
      </c>
      <c r="F229" s="192"/>
      <c r="G229" s="5" t="s">
        <v>63</v>
      </c>
      <c r="H229" s="5">
        <v>16</v>
      </c>
      <c r="I229" s="5">
        <v>37</v>
      </c>
      <c r="J229" s="5">
        <v>21</v>
      </c>
      <c r="K229" s="188">
        <f t="shared" si="113"/>
        <v>16</v>
      </c>
      <c r="L229" s="9">
        <v>630</v>
      </c>
      <c r="M229" s="8">
        <f t="shared" si="106"/>
        <v>10080</v>
      </c>
      <c r="N229" s="8">
        <f t="shared" si="107"/>
        <v>1814.3999999999999</v>
      </c>
      <c r="O229" s="70">
        <f t="shared" si="108"/>
        <v>11894.4</v>
      </c>
      <c r="P229" s="3"/>
      <c r="R229" s="265"/>
      <c r="S229" s="265"/>
      <c r="T229" s="265"/>
    </row>
    <row r="230" spans="1:20" s="63" customFormat="1" x14ac:dyDescent="0.25">
      <c r="B230" s="29" t="s">
        <v>220</v>
      </c>
      <c r="C230" s="14" t="s">
        <v>192</v>
      </c>
      <c r="D230" s="152" t="s">
        <v>220</v>
      </c>
      <c r="E230" s="219" t="s">
        <v>217</v>
      </c>
      <c r="F230" s="192"/>
      <c r="G230" s="5" t="s">
        <v>63</v>
      </c>
      <c r="H230" s="5">
        <v>3</v>
      </c>
      <c r="I230" s="5">
        <v>10</v>
      </c>
      <c r="J230" s="5">
        <v>7</v>
      </c>
      <c r="K230" s="188">
        <f t="shared" si="113"/>
        <v>3</v>
      </c>
      <c r="L230" s="9">
        <v>84</v>
      </c>
      <c r="M230" s="8">
        <f t="shared" si="106"/>
        <v>252</v>
      </c>
      <c r="N230" s="8">
        <f t="shared" si="107"/>
        <v>45.36</v>
      </c>
      <c r="O230" s="70">
        <f t="shared" si="108"/>
        <v>297.36</v>
      </c>
      <c r="P230" s="62"/>
      <c r="R230" s="263"/>
      <c r="S230" s="263"/>
      <c r="T230" s="263"/>
    </row>
    <row r="231" spans="1:20" s="63" customFormat="1" x14ac:dyDescent="0.25">
      <c r="B231" s="66">
        <v>44531</v>
      </c>
      <c r="C231" s="65" t="s">
        <v>192</v>
      </c>
      <c r="D231" s="262">
        <v>44663</v>
      </c>
      <c r="E231" s="217" t="s">
        <v>299</v>
      </c>
      <c r="F231" s="218"/>
      <c r="G231" s="67" t="s">
        <v>63</v>
      </c>
      <c r="H231" s="67">
        <v>13</v>
      </c>
      <c r="I231" s="67">
        <v>14</v>
      </c>
      <c r="J231" s="67">
        <v>1</v>
      </c>
      <c r="K231" s="188">
        <f t="shared" si="113"/>
        <v>13</v>
      </c>
      <c r="L231" s="68">
        <v>55</v>
      </c>
      <c r="M231" s="70">
        <f t="shared" si="106"/>
        <v>715</v>
      </c>
      <c r="N231" s="70">
        <f t="shared" si="107"/>
        <v>128.69999999999999</v>
      </c>
      <c r="O231" s="70">
        <f t="shared" si="108"/>
        <v>843.7</v>
      </c>
      <c r="P231" s="62"/>
      <c r="R231" s="263"/>
      <c r="S231" s="263"/>
      <c r="T231" s="263"/>
    </row>
    <row r="232" spans="1:20" x14ac:dyDescent="0.25">
      <c r="B232" s="66">
        <f>B231</f>
        <v>44531</v>
      </c>
      <c r="C232" s="65" t="s">
        <v>192</v>
      </c>
      <c r="D232" s="152" t="s">
        <v>220</v>
      </c>
      <c r="E232" s="217" t="s">
        <v>270</v>
      </c>
      <c r="F232" s="218"/>
      <c r="G232" s="67" t="str">
        <f>G231</f>
        <v>PAQ,</v>
      </c>
      <c r="H232" s="67">
        <v>2</v>
      </c>
      <c r="I232" s="67">
        <v>2</v>
      </c>
      <c r="J232" s="67">
        <v>0</v>
      </c>
      <c r="K232" s="188">
        <f t="shared" si="113"/>
        <v>2</v>
      </c>
      <c r="L232" s="68">
        <v>520</v>
      </c>
      <c r="M232" s="70">
        <f t="shared" si="106"/>
        <v>1040</v>
      </c>
      <c r="N232" s="70">
        <f t="shared" si="107"/>
        <v>187.2</v>
      </c>
      <c r="O232" s="70">
        <f t="shared" si="108"/>
        <v>1227.2</v>
      </c>
      <c r="P232" s="3"/>
      <c r="R232" s="265"/>
      <c r="S232" s="265"/>
      <c r="T232" s="265"/>
    </row>
    <row r="233" spans="1:20" x14ac:dyDescent="0.25">
      <c r="B233" s="262">
        <v>44663</v>
      </c>
      <c r="C233" s="65" t="s">
        <v>415</v>
      </c>
      <c r="D233" s="262">
        <v>44663</v>
      </c>
      <c r="E233" s="217" t="s">
        <v>416</v>
      </c>
      <c r="F233" s="218"/>
      <c r="G233" s="67" t="s">
        <v>55</v>
      </c>
      <c r="H233" s="67">
        <v>2</v>
      </c>
      <c r="I233" s="67">
        <v>2</v>
      </c>
      <c r="J233" s="67">
        <v>0</v>
      </c>
      <c r="K233" s="188">
        <f t="shared" ref="K233" si="114">I233-J233</f>
        <v>2</v>
      </c>
      <c r="L233" s="68">
        <v>49</v>
      </c>
      <c r="M233" s="70">
        <f t="shared" ref="M233" si="115">K233*L233</f>
        <v>98</v>
      </c>
      <c r="N233" s="70">
        <f t="shared" ref="N233" si="116">M233*18%</f>
        <v>17.64</v>
      </c>
      <c r="O233" s="70">
        <f t="shared" ref="O233" si="117">M233+N233</f>
        <v>115.64</v>
      </c>
      <c r="P233" s="3"/>
    </row>
    <row r="234" spans="1:20" ht="14.25" customHeight="1" x14ac:dyDescent="0.25">
      <c r="B234" s="29" t="s">
        <v>220</v>
      </c>
      <c r="C234" s="14" t="s">
        <v>105</v>
      </c>
      <c r="D234" s="152" t="s">
        <v>220</v>
      </c>
      <c r="E234" s="219" t="s">
        <v>68</v>
      </c>
      <c r="F234" s="192"/>
      <c r="G234" s="5" t="s">
        <v>55</v>
      </c>
      <c r="H234" s="5">
        <v>1</v>
      </c>
      <c r="I234" s="5">
        <v>19</v>
      </c>
      <c r="J234" s="5">
        <v>18</v>
      </c>
      <c r="K234" s="188">
        <f t="shared" si="113"/>
        <v>1</v>
      </c>
      <c r="L234" s="9">
        <v>105</v>
      </c>
      <c r="M234" s="9">
        <f t="shared" si="106"/>
        <v>105</v>
      </c>
      <c r="N234" s="9">
        <f t="shared" si="107"/>
        <v>18.899999999999999</v>
      </c>
      <c r="O234" s="9">
        <f t="shared" si="108"/>
        <v>123.9</v>
      </c>
      <c r="P234" s="3"/>
    </row>
    <row r="235" spans="1:20" ht="14.25" customHeight="1" x14ac:dyDescent="0.25">
      <c r="A235" t="s">
        <v>283</v>
      </c>
      <c r="B235" s="29" t="s">
        <v>220</v>
      </c>
      <c r="C235" s="14" t="s">
        <v>106</v>
      </c>
      <c r="D235" s="152" t="s">
        <v>220</v>
      </c>
      <c r="E235" s="219" t="s">
        <v>27</v>
      </c>
      <c r="F235" s="192"/>
      <c r="G235" s="5" t="s">
        <v>55</v>
      </c>
      <c r="H235" s="5">
        <v>4</v>
      </c>
      <c r="I235" s="5">
        <v>6</v>
      </c>
      <c r="J235" s="5">
        <v>2</v>
      </c>
      <c r="K235" s="5">
        <f t="shared" ref="K235:K237" si="118">I235-J235</f>
        <v>4</v>
      </c>
      <c r="L235" s="9">
        <v>195</v>
      </c>
      <c r="M235" s="9">
        <f t="shared" si="106"/>
        <v>780</v>
      </c>
      <c r="N235" s="9">
        <f t="shared" si="107"/>
        <v>140.4</v>
      </c>
      <c r="O235" s="9">
        <f t="shared" si="108"/>
        <v>920.4</v>
      </c>
      <c r="P235" s="3"/>
    </row>
    <row r="236" spans="1:20" x14ac:dyDescent="0.25">
      <c r="B236" s="29" t="s">
        <v>220</v>
      </c>
      <c r="C236" s="14" t="s">
        <v>200</v>
      </c>
      <c r="D236" s="152" t="s">
        <v>220</v>
      </c>
      <c r="E236" s="219" t="s">
        <v>221</v>
      </c>
      <c r="F236" s="192"/>
      <c r="G236" s="5" t="s">
        <v>55</v>
      </c>
      <c r="H236" s="5">
        <v>3</v>
      </c>
      <c r="I236" s="5">
        <v>15</v>
      </c>
      <c r="J236" s="5">
        <v>12</v>
      </c>
      <c r="K236" s="188">
        <f t="shared" si="118"/>
        <v>3</v>
      </c>
      <c r="L236" s="9">
        <v>213</v>
      </c>
      <c r="M236" s="9">
        <f t="shared" si="106"/>
        <v>639</v>
      </c>
      <c r="N236" s="9">
        <f t="shared" si="107"/>
        <v>115.02</v>
      </c>
      <c r="O236" s="9">
        <f t="shared" si="108"/>
        <v>754.02</v>
      </c>
      <c r="P236" s="3"/>
    </row>
    <row r="237" spans="1:20" ht="15" customHeight="1" x14ac:dyDescent="0.25">
      <c r="B237" s="31">
        <v>42958</v>
      </c>
      <c r="C237" s="14" t="s">
        <v>107</v>
      </c>
      <c r="D237" s="159">
        <v>42958</v>
      </c>
      <c r="E237" s="219" t="s">
        <v>28</v>
      </c>
      <c r="F237" s="192"/>
      <c r="G237" s="5" t="s">
        <v>55</v>
      </c>
      <c r="H237" s="5">
        <v>3</v>
      </c>
      <c r="I237" s="5">
        <v>8</v>
      </c>
      <c r="J237" s="5">
        <v>5</v>
      </c>
      <c r="K237" s="188">
        <f t="shared" si="118"/>
        <v>3</v>
      </c>
      <c r="L237" s="9">
        <v>116</v>
      </c>
      <c r="M237" s="8">
        <f t="shared" si="106"/>
        <v>348</v>
      </c>
      <c r="N237" s="8">
        <f t="shared" si="107"/>
        <v>62.64</v>
      </c>
      <c r="O237" s="8">
        <f t="shared" si="108"/>
        <v>410.64</v>
      </c>
      <c r="P237" s="3"/>
    </row>
    <row r="238" spans="1:20" ht="15.75" x14ac:dyDescent="0.25">
      <c r="B238" s="17"/>
      <c r="C238" s="18"/>
      <c r="D238" s="281" t="s">
        <v>143</v>
      </c>
      <c r="E238" s="281"/>
      <c r="F238" s="19"/>
      <c r="G238" s="7"/>
      <c r="H238" s="7"/>
      <c r="I238" s="6"/>
      <c r="J238" s="6"/>
      <c r="K238" s="7"/>
      <c r="L238" s="12"/>
      <c r="M238" s="20"/>
      <c r="N238" s="20"/>
      <c r="O238" s="109">
        <f>SUM(O239:O252)</f>
        <v>26901.168000000001</v>
      </c>
      <c r="P238" s="3"/>
    </row>
    <row r="239" spans="1:20" ht="15.75" customHeight="1" x14ac:dyDescent="0.25">
      <c r="B239" s="42">
        <v>44517</v>
      </c>
      <c r="C239" s="13" t="s">
        <v>108</v>
      </c>
      <c r="D239" s="148">
        <v>43999</v>
      </c>
      <c r="E239" s="220" t="s">
        <v>294</v>
      </c>
      <c r="F239" s="186"/>
      <c r="G239" s="188" t="s">
        <v>55</v>
      </c>
      <c r="H239" s="188">
        <v>0</v>
      </c>
      <c r="I239" s="188">
        <v>19</v>
      </c>
      <c r="J239" s="188">
        <v>19</v>
      </c>
      <c r="K239" s="188">
        <f t="shared" ref="K239:K252" si="119">I239-J239</f>
        <v>0</v>
      </c>
      <c r="L239" s="8">
        <v>326</v>
      </c>
      <c r="M239" s="8">
        <f t="shared" ref="M239:M252" si="120">K239*L239</f>
        <v>0</v>
      </c>
      <c r="N239" s="8">
        <f t="shared" ref="N239:N252" si="121">M239*18%</f>
        <v>0</v>
      </c>
      <c r="O239" s="8">
        <f t="shared" ref="O239:O252" si="122">M239+N239</f>
        <v>0</v>
      </c>
      <c r="P239" s="3"/>
    </row>
    <row r="240" spans="1:20" ht="15" customHeight="1" x14ac:dyDescent="0.25">
      <c r="B240" s="42">
        <v>44517</v>
      </c>
      <c r="C240" s="14" t="s">
        <v>109</v>
      </c>
      <c r="D240" s="148">
        <v>44663</v>
      </c>
      <c r="E240" s="219" t="s">
        <v>38</v>
      </c>
      <c r="F240" s="192"/>
      <c r="G240" s="5" t="s">
        <v>55</v>
      </c>
      <c r="H240" s="5">
        <v>0</v>
      </c>
      <c r="I240" s="5">
        <v>10</v>
      </c>
      <c r="J240" s="5">
        <v>10</v>
      </c>
      <c r="K240" s="188">
        <f t="shared" si="119"/>
        <v>0</v>
      </c>
      <c r="L240" s="9">
        <v>169</v>
      </c>
      <c r="M240" s="8">
        <f t="shared" si="120"/>
        <v>0</v>
      </c>
      <c r="N240" s="8">
        <f t="shared" si="121"/>
        <v>0</v>
      </c>
      <c r="O240" s="8">
        <f t="shared" si="122"/>
        <v>0</v>
      </c>
      <c r="P240" s="3"/>
    </row>
    <row r="241" spans="2:15" x14ac:dyDescent="0.25">
      <c r="B241" s="42">
        <v>43999</v>
      </c>
      <c r="C241" s="14" t="s">
        <v>110</v>
      </c>
      <c r="D241" s="148">
        <v>43999</v>
      </c>
      <c r="E241" s="221" t="s">
        <v>37</v>
      </c>
      <c r="F241" s="222"/>
      <c r="G241" s="5" t="s">
        <v>55</v>
      </c>
      <c r="H241" s="5">
        <v>0</v>
      </c>
      <c r="I241" s="223">
        <v>97</v>
      </c>
      <c r="J241" s="223">
        <v>97</v>
      </c>
      <c r="K241" s="188">
        <f t="shared" si="119"/>
        <v>0</v>
      </c>
      <c r="L241" s="16">
        <v>255</v>
      </c>
      <c r="M241" s="8">
        <f t="shared" si="120"/>
        <v>0</v>
      </c>
      <c r="N241" s="8">
        <f t="shared" si="121"/>
        <v>0</v>
      </c>
      <c r="O241" s="8">
        <f t="shared" si="122"/>
        <v>0</v>
      </c>
    </row>
    <row r="242" spans="2:15" x14ac:dyDescent="0.25">
      <c r="B242" s="42">
        <v>44517</v>
      </c>
      <c r="C242" s="14" t="s">
        <v>111</v>
      </c>
      <c r="D242" s="148">
        <v>44663</v>
      </c>
      <c r="E242" s="219" t="s">
        <v>57</v>
      </c>
      <c r="F242" s="192"/>
      <c r="G242" s="5" t="s">
        <v>55</v>
      </c>
      <c r="H242" s="5">
        <v>48</v>
      </c>
      <c r="I242" s="5">
        <v>100</v>
      </c>
      <c r="J242" s="5">
        <v>52</v>
      </c>
      <c r="K242" s="188">
        <f t="shared" si="119"/>
        <v>48</v>
      </c>
      <c r="L242" s="9">
        <v>285</v>
      </c>
      <c r="M242" s="8">
        <f t="shared" si="120"/>
        <v>13680</v>
      </c>
      <c r="N242" s="8">
        <f t="shared" si="121"/>
        <v>2462.4</v>
      </c>
      <c r="O242" s="8">
        <f t="shared" si="122"/>
        <v>16142.4</v>
      </c>
    </row>
    <row r="243" spans="2:15" x14ac:dyDescent="0.25">
      <c r="B243" s="148">
        <v>44517</v>
      </c>
      <c r="C243" s="14" t="s">
        <v>104</v>
      </c>
      <c r="D243" s="148">
        <v>44663</v>
      </c>
      <c r="E243" s="219" t="s">
        <v>292</v>
      </c>
      <c r="F243" s="192"/>
      <c r="G243" s="5" t="s">
        <v>55</v>
      </c>
      <c r="H243" s="5">
        <v>5</v>
      </c>
      <c r="I243" s="5">
        <v>10</v>
      </c>
      <c r="J243" s="5">
        <v>5</v>
      </c>
      <c r="K243" s="188">
        <f t="shared" si="119"/>
        <v>5</v>
      </c>
      <c r="L243" s="9">
        <v>1015</v>
      </c>
      <c r="M243" s="8">
        <f t="shared" si="120"/>
        <v>5075</v>
      </c>
      <c r="N243" s="8">
        <f t="shared" si="121"/>
        <v>913.5</v>
      </c>
      <c r="O243" s="8">
        <f t="shared" si="122"/>
        <v>5988.5</v>
      </c>
    </row>
    <row r="244" spans="2:15" x14ac:dyDescent="0.25">
      <c r="B244" s="42">
        <v>44517</v>
      </c>
      <c r="C244" s="14" t="s">
        <v>112</v>
      </c>
      <c r="D244" s="148">
        <v>44663</v>
      </c>
      <c r="E244" s="219" t="s">
        <v>293</v>
      </c>
      <c r="F244" s="192"/>
      <c r="G244" s="5" t="s">
        <v>55</v>
      </c>
      <c r="H244" s="5">
        <v>2</v>
      </c>
      <c r="I244" s="5">
        <v>5</v>
      </c>
      <c r="J244" s="5">
        <v>3</v>
      </c>
      <c r="K244" s="188">
        <f t="shared" si="119"/>
        <v>2</v>
      </c>
      <c r="L244" s="9">
        <v>194.3</v>
      </c>
      <c r="M244" s="8">
        <f t="shared" si="120"/>
        <v>388.6</v>
      </c>
      <c r="N244" s="8">
        <f t="shared" si="121"/>
        <v>69.948000000000008</v>
      </c>
      <c r="O244" s="8">
        <f t="shared" si="122"/>
        <v>458.548</v>
      </c>
    </row>
    <row r="245" spans="2:15" x14ac:dyDescent="0.25">
      <c r="B245" s="42">
        <v>44517</v>
      </c>
      <c r="C245" s="14" t="s">
        <v>101</v>
      </c>
      <c r="D245" s="148">
        <v>43999</v>
      </c>
      <c r="E245" s="219" t="s">
        <v>58</v>
      </c>
      <c r="F245" s="192"/>
      <c r="G245" s="5" t="s">
        <v>55</v>
      </c>
      <c r="H245" s="5">
        <v>0</v>
      </c>
      <c r="I245" s="5">
        <v>375</v>
      </c>
      <c r="J245" s="5">
        <v>375</v>
      </c>
      <c r="K245" s="188">
        <f t="shared" si="119"/>
        <v>0</v>
      </c>
      <c r="L245" s="9">
        <v>19</v>
      </c>
      <c r="M245" s="8">
        <f t="shared" si="120"/>
        <v>0</v>
      </c>
      <c r="N245" s="8">
        <f t="shared" si="121"/>
        <v>0</v>
      </c>
      <c r="O245" s="8">
        <f t="shared" si="122"/>
        <v>0</v>
      </c>
    </row>
    <row r="246" spans="2:15" x14ac:dyDescent="0.25">
      <c r="B246" s="42">
        <v>43999</v>
      </c>
      <c r="C246" s="14" t="s">
        <v>113</v>
      </c>
      <c r="D246" s="148">
        <v>43999</v>
      </c>
      <c r="E246" s="219" t="s">
        <v>59</v>
      </c>
      <c r="F246" s="192"/>
      <c r="G246" s="5" t="s">
        <v>55</v>
      </c>
      <c r="H246" s="5">
        <v>0</v>
      </c>
      <c r="I246" s="5">
        <v>5</v>
      </c>
      <c r="J246" s="5">
        <v>5</v>
      </c>
      <c r="K246" s="188">
        <f t="shared" si="119"/>
        <v>0</v>
      </c>
      <c r="L246" s="9">
        <v>125</v>
      </c>
      <c r="M246" s="8">
        <f t="shared" si="120"/>
        <v>0</v>
      </c>
      <c r="N246" s="8">
        <f t="shared" si="121"/>
        <v>0</v>
      </c>
      <c r="O246" s="8">
        <f t="shared" si="122"/>
        <v>0</v>
      </c>
    </row>
    <row r="247" spans="2:15" ht="15" customHeight="1" x14ac:dyDescent="0.25">
      <c r="B247" s="42">
        <v>43999</v>
      </c>
      <c r="C247" s="14" t="s">
        <v>114</v>
      </c>
      <c r="D247" s="148">
        <v>43999</v>
      </c>
      <c r="E247" s="219" t="s">
        <v>60</v>
      </c>
      <c r="F247" s="192"/>
      <c r="G247" s="5" t="s">
        <v>55</v>
      </c>
      <c r="H247" s="5">
        <v>0</v>
      </c>
      <c r="I247" s="5">
        <v>5</v>
      </c>
      <c r="J247" s="5">
        <v>5</v>
      </c>
      <c r="K247" s="188">
        <f t="shared" si="119"/>
        <v>0</v>
      </c>
      <c r="L247" s="9">
        <v>120</v>
      </c>
      <c r="M247" s="8">
        <f t="shared" si="120"/>
        <v>0</v>
      </c>
      <c r="N247" s="8">
        <f t="shared" si="121"/>
        <v>0</v>
      </c>
      <c r="O247" s="8">
        <f t="shared" si="122"/>
        <v>0</v>
      </c>
    </row>
    <row r="248" spans="2:15" ht="15" customHeight="1" x14ac:dyDescent="0.25">
      <c r="B248" s="42">
        <v>43999</v>
      </c>
      <c r="C248" s="14" t="s">
        <v>115</v>
      </c>
      <c r="D248" s="148">
        <v>43999</v>
      </c>
      <c r="E248" s="219" t="s">
        <v>61</v>
      </c>
      <c r="F248" s="192"/>
      <c r="G248" s="5" t="s">
        <v>55</v>
      </c>
      <c r="H248" s="5">
        <v>0</v>
      </c>
      <c r="I248" s="5">
        <v>5</v>
      </c>
      <c r="J248" s="5">
        <v>5</v>
      </c>
      <c r="K248" s="188">
        <f t="shared" si="119"/>
        <v>0</v>
      </c>
      <c r="L248" s="9">
        <v>120</v>
      </c>
      <c r="M248" s="8">
        <f t="shared" si="120"/>
        <v>0</v>
      </c>
      <c r="N248" s="8">
        <f t="shared" si="121"/>
        <v>0</v>
      </c>
      <c r="O248" s="8">
        <f t="shared" si="122"/>
        <v>0</v>
      </c>
    </row>
    <row r="249" spans="2:15" x14ac:dyDescent="0.25">
      <c r="B249" s="42">
        <v>44517</v>
      </c>
      <c r="C249" s="14" t="s">
        <v>116</v>
      </c>
      <c r="D249" s="148">
        <v>44677</v>
      </c>
      <c r="E249" s="219" t="s">
        <v>62</v>
      </c>
      <c r="F249" s="192"/>
      <c r="G249" s="5" t="s">
        <v>63</v>
      </c>
      <c r="H249" s="5">
        <v>18</v>
      </c>
      <c r="I249" s="5">
        <v>30</v>
      </c>
      <c r="J249" s="5">
        <v>12</v>
      </c>
      <c r="K249" s="188">
        <f t="shared" si="119"/>
        <v>18</v>
      </c>
      <c r="L249" s="9">
        <v>203</v>
      </c>
      <c r="M249" s="8">
        <f t="shared" si="120"/>
        <v>3654</v>
      </c>
      <c r="N249" s="8">
        <f t="shared" si="121"/>
        <v>657.72</v>
      </c>
      <c r="O249" s="8">
        <f t="shared" si="122"/>
        <v>4311.72</v>
      </c>
    </row>
    <row r="250" spans="2:15" x14ac:dyDescent="0.25">
      <c r="B250" s="42">
        <v>43999</v>
      </c>
      <c r="C250" s="14" t="s">
        <v>117</v>
      </c>
      <c r="D250" s="148">
        <v>43999</v>
      </c>
      <c r="E250" s="219" t="s">
        <v>65</v>
      </c>
      <c r="F250" s="192"/>
      <c r="G250" s="5" t="s">
        <v>63</v>
      </c>
      <c r="H250" s="5">
        <v>0</v>
      </c>
      <c r="I250" s="5">
        <v>2</v>
      </c>
      <c r="J250" s="5">
        <v>2</v>
      </c>
      <c r="K250" s="188">
        <f t="shared" si="119"/>
        <v>0</v>
      </c>
      <c r="L250" s="9">
        <v>2480</v>
      </c>
      <c r="M250" s="8">
        <f t="shared" si="120"/>
        <v>0</v>
      </c>
      <c r="N250" s="8">
        <f t="shared" si="121"/>
        <v>0</v>
      </c>
      <c r="O250" s="8">
        <f t="shared" si="122"/>
        <v>0</v>
      </c>
    </row>
    <row r="251" spans="2:15" x14ac:dyDescent="0.25">
      <c r="B251" s="42">
        <v>43999</v>
      </c>
      <c r="C251" s="14" t="s">
        <v>97</v>
      </c>
      <c r="D251" s="148">
        <v>43999</v>
      </c>
      <c r="E251" s="219" t="s">
        <v>144</v>
      </c>
      <c r="F251" s="192"/>
      <c r="G251" s="5" t="s">
        <v>55</v>
      </c>
      <c r="H251" s="5">
        <v>0</v>
      </c>
      <c r="I251" s="5">
        <v>3</v>
      </c>
      <c r="J251" s="5">
        <v>3</v>
      </c>
      <c r="K251" s="188">
        <f t="shared" si="119"/>
        <v>0</v>
      </c>
      <c r="L251" s="9">
        <v>280</v>
      </c>
      <c r="M251" s="8">
        <f t="shared" si="120"/>
        <v>0</v>
      </c>
      <c r="N251" s="8">
        <f t="shared" si="121"/>
        <v>0</v>
      </c>
      <c r="O251" s="8">
        <f t="shared" si="122"/>
        <v>0</v>
      </c>
    </row>
    <row r="252" spans="2:15" x14ac:dyDescent="0.25">
      <c r="B252" s="42">
        <v>43999</v>
      </c>
      <c r="C252" s="14" t="s">
        <v>118</v>
      </c>
      <c r="D252" s="148">
        <v>43999</v>
      </c>
      <c r="E252" s="219" t="s">
        <v>64</v>
      </c>
      <c r="F252" s="192"/>
      <c r="G252" s="5" t="s">
        <v>55</v>
      </c>
      <c r="H252" s="5">
        <v>0</v>
      </c>
      <c r="I252" s="5">
        <v>5</v>
      </c>
      <c r="J252" s="5">
        <v>5</v>
      </c>
      <c r="K252" s="188">
        <f t="shared" si="119"/>
        <v>0</v>
      </c>
      <c r="L252" s="9">
        <v>120</v>
      </c>
      <c r="M252" s="8">
        <f t="shared" si="120"/>
        <v>0</v>
      </c>
      <c r="N252" s="8">
        <f t="shared" si="121"/>
        <v>0</v>
      </c>
      <c r="O252" s="8">
        <f t="shared" si="122"/>
        <v>0</v>
      </c>
    </row>
    <row r="253" spans="2:15" ht="17.25" customHeight="1" x14ac:dyDescent="0.25">
      <c r="B253" s="32"/>
      <c r="C253" s="98"/>
      <c r="D253" s="160"/>
      <c r="E253" s="34" t="s">
        <v>39</v>
      </c>
      <c r="F253" s="33"/>
      <c r="G253" s="98"/>
      <c r="H253" s="98"/>
      <c r="I253" s="98"/>
      <c r="J253" s="98"/>
      <c r="K253" s="98"/>
      <c r="L253" s="98"/>
      <c r="M253" s="98"/>
      <c r="N253" s="98"/>
      <c r="O253" s="110">
        <f>SUM(O238,O210,O36,O25,O20,O15)</f>
        <v>632588.00539999991</v>
      </c>
    </row>
    <row r="254" spans="2:15" x14ac:dyDescent="0.25">
      <c r="E254" s="4"/>
      <c r="F254" s="3"/>
      <c r="G254" s="99"/>
      <c r="H254" s="99"/>
      <c r="I254" s="99"/>
      <c r="J254" s="99"/>
      <c r="K254" s="99"/>
      <c r="L254" s="99"/>
      <c r="M254" s="99"/>
      <c r="N254" s="99"/>
      <c r="O254" s="99"/>
    </row>
    <row r="255" spans="2:15" ht="18.75" x14ac:dyDescent="0.25">
      <c r="C255" s="100"/>
      <c r="D255" s="91"/>
      <c r="E255" s="36"/>
      <c r="F255" s="36"/>
      <c r="G255" s="35" t="s">
        <v>136</v>
      </c>
      <c r="H255" s="35"/>
      <c r="I255" s="100"/>
      <c r="J255" s="100"/>
      <c r="K255" s="100"/>
      <c r="L255" s="100"/>
      <c r="M255" s="100"/>
      <c r="N255" s="100"/>
      <c r="O255" s="100"/>
    </row>
    <row r="256" spans="2:15" ht="21.75" customHeight="1" x14ac:dyDescent="0.25">
      <c r="C256" s="100"/>
      <c r="D256" s="91"/>
      <c r="E256" s="36"/>
      <c r="F256" s="36"/>
      <c r="I256" s="100"/>
      <c r="J256" s="100"/>
      <c r="K256" s="100"/>
      <c r="L256" s="100"/>
      <c r="M256" s="100"/>
      <c r="N256" s="100"/>
      <c r="O256" s="100"/>
    </row>
    <row r="257" spans="3:17" ht="15.75" x14ac:dyDescent="0.25">
      <c r="C257" s="100"/>
      <c r="D257" s="91"/>
      <c r="E257" s="36"/>
      <c r="F257" s="36"/>
      <c r="G257" s="37" t="s">
        <v>131</v>
      </c>
      <c r="H257" s="37"/>
      <c r="I257" s="100"/>
      <c r="J257" s="100"/>
      <c r="K257" s="100"/>
      <c r="L257" s="100"/>
      <c r="M257" s="100"/>
      <c r="N257" s="100"/>
      <c r="O257" s="100"/>
    </row>
    <row r="258" spans="3:17" ht="13.5" customHeight="1" x14ac:dyDescent="0.25">
      <c r="C258" s="94" t="s">
        <v>214</v>
      </c>
      <c r="E258" s="38"/>
      <c r="F258" s="36"/>
      <c r="G258" s="100"/>
      <c r="H258" s="100"/>
      <c r="K258" s="104"/>
      <c r="L258" s="104"/>
      <c r="M258" s="104"/>
      <c r="N258" s="104"/>
      <c r="O258" s="100"/>
      <c r="P258" s="27"/>
      <c r="Q258" s="27"/>
    </row>
    <row r="259" spans="3:17" ht="21.75" customHeight="1" x14ac:dyDescent="0.25">
      <c r="C259" s="100"/>
      <c r="D259" s="91"/>
      <c r="E259" s="36"/>
      <c r="F259" s="36"/>
      <c r="G259" s="100"/>
      <c r="H259" s="100"/>
      <c r="I259" s="100"/>
      <c r="J259" s="100"/>
      <c r="K259" s="100"/>
      <c r="L259" s="100" t="s">
        <v>130</v>
      </c>
      <c r="M259" s="94"/>
      <c r="N259" s="94"/>
      <c r="O259" s="100"/>
    </row>
    <row r="260" spans="3:17" ht="22.5" customHeight="1" x14ac:dyDescent="0.25">
      <c r="C260" s="100"/>
      <c r="D260" s="241" t="s">
        <v>243</v>
      </c>
      <c r="E260" s="36"/>
      <c r="F260" s="36"/>
      <c r="G260" s="100"/>
      <c r="H260" s="100"/>
      <c r="I260" s="274" t="s">
        <v>291</v>
      </c>
      <c r="J260" s="274"/>
      <c r="K260" s="100"/>
      <c r="L260" s="100"/>
      <c r="M260" s="100"/>
      <c r="N260" s="100"/>
      <c r="O260" s="100"/>
    </row>
    <row r="261" spans="3:17" ht="15.75" customHeight="1" x14ac:dyDescent="0.25">
      <c r="C261" s="100"/>
      <c r="D261" s="39"/>
      <c r="L261" s="100"/>
      <c r="M261" s="100"/>
      <c r="N261" s="100"/>
      <c r="O261" s="100"/>
    </row>
    <row r="262" spans="3:17" x14ac:dyDescent="0.25">
      <c r="C262" s="100"/>
      <c r="L262" s="100"/>
      <c r="M262" s="100"/>
      <c r="N262" s="100"/>
      <c r="O262" s="100"/>
    </row>
    <row r="263" spans="3:17" ht="15.75" x14ac:dyDescent="0.25">
      <c r="C263" s="100"/>
      <c r="D263" s="91"/>
      <c r="E263" s="37" t="s">
        <v>290</v>
      </c>
      <c r="F263" s="36"/>
      <c r="G263" s="100"/>
      <c r="H263" s="100"/>
      <c r="I263" s="276" t="s">
        <v>289</v>
      </c>
      <c r="J263" s="276"/>
      <c r="K263" s="276"/>
      <c r="L263" s="100"/>
      <c r="M263" s="100"/>
      <c r="N263" s="100"/>
      <c r="O263" s="100"/>
    </row>
    <row r="264" spans="3:17" x14ac:dyDescent="0.25">
      <c r="C264" s="100"/>
      <c r="D264" s="91"/>
      <c r="E264" s="240" t="s">
        <v>421</v>
      </c>
      <c r="F264" s="91"/>
      <c r="G264" s="93"/>
      <c r="H264" s="254"/>
      <c r="I264" s="275" t="s">
        <v>288</v>
      </c>
      <c r="J264" s="275"/>
      <c r="K264" s="275"/>
      <c r="L264" s="100"/>
      <c r="M264" s="100"/>
      <c r="N264" s="100"/>
      <c r="O264" s="100"/>
    </row>
    <row r="269" spans="3:17" ht="15.75" x14ac:dyDescent="0.25">
      <c r="L269" s="104"/>
      <c r="M269" s="104"/>
      <c r="N269" s="104"/>
      <c r="O269" s="104"/>
      <c r="P269" s="92"/>
    </row>
  </sheetData>
  <mergeCells count="14">
    <mergeCell ref="J1:O7"/>
    <mergeCell ref="E13:E14"/>
    <mergeCell ref="I260:J260"/>
    <mergeCell ref="I264:K264"/>
    <mergeCell ref="I263:K263"/>
    <mergeCell ref="B11:O11"/>
    <mergeCell ref="B8:O8"/>
    <mergeCell ref="D15:E15"/>
    <mergeCell ref="D210:E210"/>
    <mergeCell ref="D238:E238"/>
    <mergeCell ref="D36:G36"/>
    <mergeCell ref="B20:G20"/>
    <mergeCell ref="B25:G25"/>
    <mergeCell ref="H13:O13"/>
  </mergeCells>
  <pageMargins left="0.25" right="0.25" top="0.75" bottom="0.75" header="0.3" footer="0.3"/>
  <pageSetup scale="5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opLeftCell="A7" zoomScale="140" zoomScaleNormal="140" workbookViewId="0">
      <selection activeCell="P15" sqref="P15"/>
    </sheetView>
  </sheetViews>
  <sheetFormatPr baseColWidth="10" defaultRowHeight="15" x14ac:dyDescent="0.25"/>
  <cols>
    <col min="1" max="1" width="12.5703125" customWidth="1"/>
    <col min="2" max="2" width="11.7109375" customWidth="1"/>
    <col min="3" max="3" width="10.28515625" customWidth="1"/>
    <col min="4" max="4" width="36.140625" style="124" customWidth="1"/>
    <col min="5" max="5" width="1.7109375" customWidth="1"/>
    <col min="6" max="6" width="8.140625" customWidth="1"/>
    <col min="7" max="7" width="7.140625" style="134" customWidth="1"/>
    <col min="8" max="8" width="6.140625" style="134" customWidth="1"/>
    <col min="9" max="9" width="7.28515625" style="134" customWidth="1"/>
    <col min="10" max="10" width="11.42578125" style="134"/>
    <col min="11" max="11" width="10.28515625" customWidth="1"/>
  </cols>
  <sheetData>
    <row r="1" spans="1:13" ht="18" customHeight="1" x14ac:dyDescent="0.25">
      <c r="A1" s="1" t="s">
        <v>29</v>
      </c>
      <c r="B1" s="1"/>
      <c r="C1" s="1"/>
      <c r="D1" s="123"/>
      <c r="F1" s="95"/>
      <c r="G1" s="132"/>
      <c r="H1" s="47"/>
      <c r="I1" s="47"/>
      <c r="J1" s="47"/>
      <c r="K1" s="47"/>
      <c r="L1" s="47"/>
      <c r="M1" s="106"/>
    </row>
    <row r="2" spans="1:13" x14ac:dyDescent="0.25">
      <c r="B2" s="95"/>
      <c r="F2" s="95"/>
      <c r="G2" s="132"/>
      <c r="H2" s="47"/>
      <c r="I2" s="47"/>
      <c r="J2" s="47"/>
      <c r="K2" s="47"/>
      <c r="L2" s="47"/>
      <c r="M2" s="106"/>
    </row>
    <row r="3" spans="1:13" ht="17.25" x14ac:dyDescent="0.25">
      <c r="A3" s="2" t="s">
        <v>30</v>
      </c>
      <c r="B3" s="2"/>
      <c r="C3" s="2"/>
      <c r="D3" s="125"/>
      <c r="F3" s="95"/>
      <c r="G3" s="132"/>
      <c r="H3" s="47"/>
      <c r="I3" s="47"/>
      <c r="J3" s="47"/>
      <c r="K3" s="47"/>
      <c r="L3" s="47"/>
      <c r="M3" s="106"/>
    </row>
    <row r="4" spans="1:13" x14ac:dyDescent="0.25">
      <c r="B4" s="95"/>
      <c r="F4" s="95"/>
      <c r="G4" s="132"/>
      <c r="H4" s="47"/>
      <c r="I4" s="47"/>
      <c r="J4" s="47"/>
      <c r="K4" s="47"/>
      <c r="L4" s="47"/>
      <c r="M4" s="106"/>
    </row>
    <row r="5" spans="1:13" x14ac:dyDescent="0.25">
      <c r="B5" s="95"/>
      <c r="F5" s="95"/>
      <c r="G5" s="132"/>
      <c r="H5" s="47"/>
      <c r="I5" s="47"/>
      <c r="J5" s="47"/>
      <c r="K5" s="47"/>
      <c r="L5" s="47"/>
      <c r="M5" s="106"/>
    </row>
    <row r="6" spans="1:13" ht="17.25" x14ac:dyDescent="0.25">
      <c r="B6" s="2"/>
      <c r="C6" s="2"/>
      <c r="D6" s="125"/>
      <c r="F6" s="95"/>
      <c r="G6" s="132"/>
      <c r="H6" s="47"/>
      <c r="I6" s="47"/>
      <c r="J6" s="47"/>
      <c r="K6" s="47"/>
      <c r="L6" s="47"/>
      <c r="M6" s="106"/>
    </row>
    <row r="7" spans="1:13" ht="23.25" x14ac:dyDescent="0.25">
      <c r="A7" s="164" t="s">
        <v>213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</row>
    <row r="8" spans="1:13" ht="17.25" x14ac:dyDescent="0.25">
      <c r="A8" s="2" t="s">
        <v>31</v>
      </c>
      <c r="B8" s="2" t="s">
        <v>129</v>
      </c>
      <c r="C8" s="2" t="s">
        <v>218</v>
      </c>
      <c r="E8" s="27"/>
      <c r="F8" s="41"/>
      <c r="G8" s="133"/>
      <c r="H8" s="133"/>
      <c r="I8" s="135"/>
      <c r="J8" s="136"/>
      <c r="K8" s="105"/>
      <c r="L8" s="105"/>
      <c r="M8" s="95"/>
    </row>
    <row r="9" spans="1:13" ht="17.25" customHeight="1" x14ac:dyDescent="0.25">
      <c r="A9" s="165" t="s">
        <v>312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</row>
    <row r="10" spans="1:13" ht="15" customHeight="1" x14ac:dyDescent="0.25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</row>
    <row r="11" spans="1:13" ht="15.75" customHeight="1" thickBot="1" x14ac:dyDescent="0.3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1:13" ht="23.25" thickBot="1" x14ac:dyDescent="0.3">
      <c r="A12" s="168" t="s">
        <v>42</v>
      </c>
      <c r="B12" s="168" t="s">
        <v>40</v>
      </c>
      <c r="C12" s="168" t="s">
        <v>42</v>
      </c>
      <c r="D12" s="169" t="s">
        <v>53</v>
      </c>
      <c r="E12" s="170"/>
      <c r="F12" s="171" t="s">
        <v>0</v>
      </c>
      <c r="G12" s="172"/>
      <c r="H12" s="173"/>
      <c r="I12" s="174" t="s">
        <v>1</v>
      </c>
      <c r="J12" s="172"/>
      <c r="K12" s="175"/>
      <c r="L12" s="175"/>
      <c r="M12" s="176"/>
    </row>
    <row r="13" spans="1:13" ht="33.75" x14ac:dyDescent="0.25">
      <c r="A13" s="168" t="s">
        <v>135</v>
      </c>
      <c r="B13" s="168" t="s">
        <v>41</v>
      </c>
      <c r="C13" s="168" t="s">
        <v>137</v>
      </c>
      <c r="D13" s="169"/>
      <c r="E13" s="170"/>
      <c r="F13" s="167" t="s">
        <v>54</v>
      </c>
      <c r="G13" s="177" t="s">
        <v>2</v>
      </c>
      <c r="H13" s="177" t="s">
        <v>3</v>
      </c>
      <c r="I13" s="177" t="s">
        <v>4</v>
      </c>
      <c r="J13" s="177" t="s">
        <v>33</v>
      </c>
      <c r="K13" s="178" t="s">
        <v>34</v>
      </c>
      <c r="L13" s="179" t="s">
        <v>32</v>
      </c>
      <c r="M13" s="180" t="s">
        <v>5</v>
      </c>
    </row>
    <row r="14" spans="1:13" x14ac:dyDescent="0.25">
      <c r="A14" s="112"/>
      <c r="B14" s="113"/>
      <c r="C14" s="112"/>
      <c r="D14" s="126" t="s">
        <v>313</v>
      </c>
      <c r="E14" s="114"/>
      <c r="F14" s="115"/>
      <c r="G14" s="121"/>
      <c r="H14" s="121"/>
      <c r="I14" s="121"/>
      <c r="J14" s="122"/>
      <c r="K14" s="116"/>
      <c r="L14" s="116"/>
      <c r="M14" s="116"/>
    </row>
    <row r="15" spans="1:13" x14ac:dyDescent="0.25">
      <c r="A15" s="29">
        <v>44550</v>
      </c>
      <c r="B15" s="14" t="s">
        <v>85</v>
      </c>
      <c r="C15" s="29">
        <v>44550</v>
      </c>
      <c r="D15" s="127" t="s">
        <v>314</v>
      </c>
      <c r="E15" s="59"/>
      <c r="F15" s="5" t="s">
        <v>55</v>
      </c>
      <c r="G15" s="74">
        <v>4</v>
      </c>
      <c r="H15" s="74">
        <v>1</v>
      </c>
      <c r="I15" s="73">
        <f>G15-H15</f>
        <v>3</v>
      </c>
      <c r="J15" s="181">
        <v>5194.0200000000004</v>
      </c>
      <c r="K15" s="182">
        <f>I15*J15</f>
        <v>15582.060000000001</v>
      </c>
      <c r="L15" s="182">
        <f>K15*18%</f>
        <v>2804.7708000000002</v>
      </c>
      <c r="M15" s="182">
        <f>K15+L15</f>
        <v>18386.830800000003</v>
      </c>
    </row>
    <row r="16" spans="1:13" x14ac:dyDescent="0.25">
      <c r="A16" s="29">
        <v>44550</v>
      </c>
      <c r="B16" s="14" t="s">
        <v>86</v>
      </c>
      <c r="C16" s="29">
        <v>44550</v>
      </c>
      <c r="D16" s="127" t="s">
        <v>356</v>
      </c>
      <c r="E16" s="59"/>
      <c r="F16" s="5" t="s">
        <v>55</v>
      </c>
      <c r="G16" s="74">
        <v>4</v>
      </c>
      <c r="H16" s="74">
        <v>2</v>
      </c>
      <c r="I16" s="73">
        <f>G16-H16</f>
        <v>2</v>
      </c>
      <c r="J16" s="181">
        <v>5194.0200000000004</v>
      </c>
      <c r="K16" s="182">
        <f>I16*J16</f>
        <v>10388.040000000001</v>
      </c>
      <c r="L16" s="182">
        <f>K16*18%</f>
        <v>1869.8472000000002</v>
      </c>
      <c r="M16" s="182">
        <f>K16+L16</f>
        <v>12257.887200000001</v>
      </c>
    </row>
    <row r="17" spans="1:13" x14ac:dyDescent="0.25">
      <c r="A17" s="29">
        <v>44550</v>
      </c>
      <c r="B17" s="14" t="s">
        <v>87</v>
      </c>
      <c r="C17" s="29">
        <v>44550</v>
      </c>
      <c r="D17" s="127" t="s">
        <v>315</v>
      </c>
      <c r="E17" s="59"/>
      <c r="F17" s="5" t="s">
        <v>55</v>
      </c>
      <c r="G17" s="74">
        <v>4</v>
      </c>
      <c r="H17" s="74">
        <v>2</v>
      </c>
      <c r="I17" s="73">
        <f>G17-H17</f>
        <v>2</v>
      </c>
      <c r="J17" s="181">
        <v>5194.0200000000004</v>
      </c>
      <c r="K17" s="182">
        <f>I17*J17</f>
        <v>10388.040000000001</v>
      </c>
      <c r="L17" s="182">
        <f>K17*18%</f>
        <v>1869.8472000000002</v>
      </c>
      <c r="M17" s="182">
        <f>K17+L17</f>
        <v>12257.887200000001</v>
      </c>
    </row>
    <row r="18" spans="1:13" x14ac:dyDescent="0.25">
      <c r="A18" s="29">
        <v>44550</v>
      </c>
      <c r="B18" s="14" t="s">
        <v>89</v>
      </c>
      <c r="C18" s="29">
        <v>44550</v>
      </c>
      <c r="D18" s="127" t="s">
        <v>316</v>
      </c>
      <c r="E18" s="59"/>
      <c r="F18" s="5" t="s">
        <v>55</v>
      </c>
      <c r="G18" s="74">
        <v>6</v>
      </c>
      <c r="H18" s="74">
        <v>3</v>
      </c>
      <c r="I18" s="74">
        <v>5</v>
      </c>
      <c r="J18" s="181">
        <v>4206.6099999999997</v>
      </c>
      <c r="K18" s="183">
        <f>I18*J18</f>
        <v>21033.05</v>
      </c>
      <c r="L18" s="183">
        <f>K18*18%</f>
        <v>3785.9489999999996</v>
      </c>
      <c r="M18" s="183">
        <f>K18+L18</f>
        <v>24818.999</v>
      </c>
    </row>
    <row r="19" spans="1:13" x14ac:dyDescent="0.25">
      <c r="A19" s="29"/>
      <c r="B19" s="14"/>
      <c r="C19" s="29"/>
      <c r="D19" s="128"/>
      <c r="E19" s="59"/>
      <c r="F19" s="5"/>
      <c r="G19" s="74"/>
      <c r="H19" s="74"/>
      <c r="I19" s="73"/>
      <c r="J19" s="181"/>
      <c r="K19" s="182"/>
      <c r="L19" s="182"/>
      <c r="M19" s="182"/>
    </row>
    <row r="20" spans="1:13" x14ac:dyDescent="0.25">
      <c r="A20" s="29">
        <v>44550</v>
      </c>
      <c r="B20" s="14" t="s">
        <v>91</v>
      </c>
      <c r="C20" s="29">
        <v>44550</v>
      </c>
      <c r="D20" s="127" t="s">
        <v>319</v>
      </c>
      <c r="E20" s="59"/>
      <c r="F20" s="51" t="s">
        <v>55</v>
      </c>
      <c r="G20" s="67">
        <v>4</v>
      </c>
      <c r="H20" s="67">
        <v>0</v>
      </c>
      <c r="I20" s="67">
        <v>3</v>
      </c>
      <c r="J20" s="184">
        <v>1962.92</v>
      </c>
      <c r="K20" s="185">
        <f>J20*I20</f>
        <v>5888.76</v>
      </c>
      <c r="L20" s="185">
        <f>K20*18%</f>
        <v>1059.9767999999999</v>
      </c>
      <c r="M20" s="185">
        <f>K20+L20</f>
        <v>6948.7368000000006</v>
      </c>
    </row>
    <row r="21" spans="1:13" x14ac:dyDescent="0.25">
      <c r="A21" s="29">
        <v>44550</v>
      </c>
      <c r="B21" s="14" t="s">
        <v>91</v>
      </c>
      <c r="C21" s="29">
        <v>44550</v>
      </c>
      <c r="D21" s="127" t="s">
        <v>317</v>
      </c>
      <c r="E21" s="59"/>
      <c r="F21" s="5" t="s">
        <v>55</v>
      </c>
      <c r="G21" s="74">
        <v>4</v>
      </c>
      <c r="H21" s="74">
        <v>0</v>
      </c>
      <c r="I21" s="74">
        <f>G21-H21</f>
        <v>4</v>
      </c>
      <c r="J21" s="181">
        <v>1904.04</v>
      </c>
      <c r="K21" s="183">
        <f>I21*J21</f>
        <v>7616.16</v>
      </c>
      <c r="L21" s="183">
        <f>K21*18%</f>
        <v>1370.9087999999999</v>
      </c>
      <c r="M21" s="183">
        <f>K21+L21</f>
        <v>8987.0687999999991</v>
      </c>
    </row>
    <row r="22" spans="1:13" x14ac:dyDescent="0.25">
      <c r="A22" s="29">
        <v>44550</v>
      </c>
      <c r="B22" s="14" t="s">
        <v>92</v>
      </c>
      <c r="C22" s="29">
        <v>44550</v>
      </c>
      <c r="D22" s="127" t="s">
        <v>318</v>
      </c>
      <c r="E22" s="59"/>
      <c r="F22" s="5" t="s">
        <v>55</v>
      </c>
      <c r="G22" s="74">
        <v>4</v>
      </c>
      <c r="H22" s="74">
        <v>0</v>
      </c>
      <c r="I22" s="73">
        <f>G22-H22</f>
        <v>4</v>
      </c>
      <c r="J22" s="181">
        <v>1962.92</v>
      </c>
      <c r="K22" s="182">
        <f>I22*J22</f>
        <v>7851.68</v>
      </c>
      <c r="L22" s="182">
        <f>K22*18%</f>
        <v>1413.3024</v>
      </c>
      <c r="M22" s="182">
        <f>K22+L22</f>
        <v>9264.9824000000008</v>
      </c>
    </row>
    <row r="23" spans="1:13" x14ac:dyDescent="0.25">
      <c r="A23" s="29">
        <v>44550</v>
      </c>
      <c r="B23" s="14" t="s">
        <v>93</v>
      </c>
      <c r="C23" s="29">
        <v>44550</v>
      </c>
      <c r="D23" s="127" t="s">
        <v>320</v>
      </c>
      <c r="E23" s="59"/>
      <c r="F23" s="5" t="s">
        <v>55</v>
      </c>
      <c r="G23" s="74">
        <v>4</v>
      </c>
      <c r="H23" s="74">
        <v>0</v>
      </c>
      <c r="I23" s="73">
        <f>G23-H23</f>
        <v>4</v>
      </c>
      <c r="J23" s="181">
        <v>3825.02</v>
      </c>
      <c r="K23" s="182">
        <f>I23*J23</f>
        <v>15300.08</v>
      </c>
      <c r="L23" s="182">
        <f>K23*18%</f>
        <v>2754.0144</v>
      </c>
      <c r="M23" s="182">
        <f>K23+L23</f>
        <v>18054.094400000002</v>
      </c>
    </row>
    <row r="24" spans="1:13" x14ac:dyDescent="0.25">
      <c r="A24" s="29"/>
      <c r="B24" s="14"/>
      <c r="C24" s="29"/>
      <c r="D24" s="127"/>
      <c r="E24" s="59"/>
      <c r="F24" s="5"/>
      <c r="G24" s="74"/>
      <c r="H24" s="74"/>
      <c r="I24" s="73"/>
      <c r="J24" s="181"/>
      <c r="K24" s="182"/>
      <c r="L24" s="182"/>
      <c r="M24" s="182"/>
    </row>
    <row r="25" spans="1:13" x14ac:dyDescent="0.25">
      <c r="A25" s="29">
        <v>44550</v>
      </c>
      <c r="B25" s="14" t="s">
        <v>89</v>
      </c>
      <c r="C25" s="29">
        <v>44550</v>
      </c>
      <c r="D25" s="128" t="s">
        <v>321</v>
      </c>
      <c r="E25" s="59"/>
      <c r="F25" s="5" t="s">
        <v>55</v>
      </c>
      <c r="G25" s="74">
        <v>2</v>
      </c>
      <c r="H25" s="74">
        <v>1</v>
      </c>
      <c r="I25" s="73">
        <f>G25-H25</f>
        <v>1</v>
      </c>
      <c r="J25" s="181">
        <v>5884.61</v>
      </c>
      <c r="K25" s="182">
        <f>I25*J25</f>
        <v>5884.61</v>
      </c>
      <c r="L25" s="182">
        <f>K25*18%</f>
        <v>1059.2297999999998</v>
      </c>
      <c r="M25" s="182">
        <f>K25+L25</f>
        <v>6943.8397999999997</v>
      </c>
    </row>
    <row r="26" spans="1:13" x14ac:dyDescent="0.25">
      <c r="A26" s="29">
        <v>44550</v>
      </c>
      <c r="B26" s="14" t="s">
        <v>89</v>
      </c>
      <c r="C26" s="29">
        <v>44550</v>
      </c>
      <c r="D26" s="127" t="s">
        <v>322</v>
      </c>
      <c r="E26" s="59"/>
      <c r="F26" s="51" t="s">
        <v>55</v>
      </c>
      <c r="G26" s="67">
        <v>2</v>
      </c>
      <c r="H26" s="67">
        <v>1</v>
      </c>
      <c r="I26" s="73">
        <f>G26-H26</f>
        <v>1</v>
      </c>
      <c r="J26" s="181">
        <v>5884.61</v>
      </c>
      <c r="K26" s="182">
        <f>I26*J26</f>
        <v>5884.61</v>
      </c>
      <c r="L26" s="182">
        <f>K26*18%</f>
        <v>1059.2297999999998</v>
      </c>
      <c r="M26" s="182">
        <f>K26+L26</f>
        <v>6943.8397999999997</v>
      </c>
    </row>
    <row r="27" spans="1:13" x14ac:dyDescent="0.25">
      <c r="A27" s="29">
        <v>44550</v>
      </c>
      <c r="B27" s="14" t="s">
        <v>89</v>
      </c>
      <c r="C27" s="29">
        <v>44550</v>
      </c>
      <c r="D27" s="127" t="s">
        <v>323</v>
      </c>
      <c r="E27" s="59"/>
      <c r="F27" s="5" t="s">
        <v>55</v>
      </c>
      <c r="G27" s="74">
        <v>2</v>
      </c>
      <c r="H27" s="74">
        <v>1</v>
      </c>
      <c r="I27" s="73">
        <f>G27-H27</f>
        <v>1</v>
      </c>
      <c r="J27" s="181">
        <v>5884.61</v>
      </c>
      <c r="K27" s="182">
        <f>I27*J27</f>
        <v>5884.61</v>
      </c>
      <c r="L27" s="182">
        <f>K27*18%</f>
        <v>1059.2297999999998</v>
      </c>
      <c r="M27" s="182">
        <f>K27+L27</f>
        <v>6943.8397999999997</v>
      </c>
    </row>
    <row r="28" spans="1:13" x14ac:dyDescent="0.25">
      <c r="A28" s="29">
        <v>44550</v>
      </c>
      <c r="B28" s="14" t="s">
        <v>89</v>
      </c>
      <c r="C28" s="29">
        <v>44550</v>
      </c>
      <c r="D28" s="127" t="s">
        <v>324</v>
      </c>
      <c r="E28" s="59"/>
      <c r="F28" s="5" t="s">
        <v>55</v>
      </c>
      <c r="G28" s="74">
        <v>2</v>
      </c>
      <c r="H28" s="74">
        <v>1</v>
      </c>
      <c r="I28" s="73">
        <f>G28-H28</f>
        <v>1</v>
      </c>
      <c r="J28" s="181">
        <v>4131.0600000000004</v>
      </c>
      <c r="K28" s="182">
        <f>I28*J28</f>
        <v>4131.0600000000004</v>
      </c>
      <c r="L28" s="182">
        <f>K28*18%</f>
        <v>743.59080000000006</v>
      </c>
      <c r="M28" s="182">
        <f>K28+L28</f>
        <v>4874.6508000000003</v>
      </c>
    </row>
    <row r="29" spans="1:13" x14ac:dyDescent="0.25">
      <c r="A29" s="29"/>
      <c r="B29" s="14"/>
      <c r="C29" s="29"/>
      <c r="D29" s="127"/>
      <c r="E29" s="59"/>
      <c r="F29" s="5"/>
      <c r="G29" s="74"/>
      <c r="H29" s="74"/>
      <c r="I29" s="73"/>
      <c r="J29" s="181"/>
      <c r="K29" s="182"/>
      <c r="L29" s="182"/>
      <c r="M29" s="182"/>
    </row>
    <row r="30" spans="1:13" x14ac:dyDescent="0.25">
      <c r="A30" s="29">
        <v>44550</v>
      </c>
      <c r="B30" s="65" t="s">
        <v>90</v>
      </c>
      <c r="C30" s="29">
        <v>44550</v>
      </c>
      <c r="D30" s="129" t="s">
        <v>325</v>
      </c>
      <c r="E30" s="78"/>
      <c r="F30" s="67" t="str">
        <f>F28</f>
        <v>UNID.</v>
      </c>
      <c r="G30" s="67">
        <v>2</v>
      </c>
      <c r="H30" s="67">
        <v>2</v>
      </c>
      <c r="I30" s="69">
        <f>G30-H30</f>
        <v>0</v>
      </c>
      <c r="J30" s="184">
        <v>3300.39</v>
      </c>
      <c r="K30" s="182">
        <f t="shared" ref="K30:K48" si="0">I30*J30</f>
        <v>0</v>
      </c>
      <c r="L30" s="182">
        <f t="shared" ref="L30:L48" si="1">K30*18%</f>
        <v>0</v>
      </c>
      <c r="M30" s="182">
        <f t="shared" ref="M30:M48" si="2">K30+L30</f>
        <v>0</v>
      </c>
    </row>
    <row r="31" spans="1:13" x14ac:dyDescent="0.25">
      <c r="A31" s="29">
        <v>44550</v>
      </c>
      <c r="B31" s="65" t="s">
        <v>90</v>
      </c>
      <c r="C31" s="29">
        <v>44550</v>
      </c>
      <c r="D31" s="129" t="s">
        <v>326</v>
      </c>
      <c r="E31" s="78"/>
      <c r="F31" s="67" t="str">
        <f>F30</f>
        <v>UNID.</v>
      </c>
      <c r="G31" s="67">
        <v>2</v>
      </c>
      <c r="H31" s="67">
        <v>2</v>
      </c>
      <c r="I31" s="69">
        <f>G31-H31</f>
        <v>0</v>
      </c>
      <c r="J31" s="184">
        <v>2503.62</v>
      </c>
      <c r="K31" s="182">
        <f t="shared" si="0"/>
        <v>0</v>
      </c>
      <c r="L31" s="182">
        <f t="shared" si="1"/>
        <v>0</v>
      </c>
      <c r="M31" s="182">
        <f t="shared" si="2"/>
        <v>0</v>
      </c>
    </row>
    <row r="32" spans="1:13" x14ac:dyDescent="0.25">
      <c r="A32" s="29">
        <v>44550</v>
      </c>
      <c r="B32" s="65" t="s">
        <v>327</v>
      </c>
      <c r="C32" s="29">
        <v>44550</v>
      </c>
      <c r="D32" s="129" t="s">
        <v>332</v>
      </c>
      <c r="E32" s="78"/>
      <c r="F32" s="67" t="s">
        <v>55</v>
      </c>
      <c r="G32" s="67">
        <v>2</v>
      </c>
      <c r="H32" s="67">
        <v>2</v>
      </c>
      <c r="I32" s="69">
        <f>G32-H32</f>
        <v>0</v>
      </c>
      <c r="J32" s="184">
        <v>2503.62</v>
      </c>
      <c r="K32" s="182">
        <f t="shared" si="0"/>
        <v>0</v>
      </c>
      <c r="L32" s="182">
        <f t="shared" si="1"/>
        <v>0</v>
      </c>
      <c r="M32" s="182">
        <f t="shared" si="2"/>
        <v>0</v>
      </c>
    </row>
    <row r="33" spans="1:13" x14ac:dyDescent="0.25">
      <c r="A33" s="29">
        <v>44550</v>
      </c>
      <c r="B33" s="65" t="s">
        <v>90</v>
      </c>
      <c r="C33" s="29">
        <v>44550</v>
      </c>
      <c r="D33" s="129" t="s">
        <v>328</v>
      </c>
      <c r="E33" s="78"/>
      <c r="F33" s="67" t="str">
        <f>F31</f>
        <v>UNID.</v>
      </c>
      <c r="G33" s="67">
        <v>3</v>
      </c>
      <c r="H33" s="67">
        <v>3</v>
      </c>
      <c r="I33" s="69">
        <f>G33-H33</f>
        <v>0</v>
      </c>
      <c r="J33" s="184">
        <v>2503.62</v>
      </c>
      <c r="K33" s="182">
        <f t="shared" si="0"/>
        <v>0</v>
      </c>
      <c r="L33" s="182">
        <f t="shared" si="1"/>
        <v>0</v>
      </c>
      <c r="M33" s="182">
        <f t="shared" si="2"/>
        <v>0</v>
      </c>
    </row>
    <row r="34" spans="1:13" x14ac:dyDescent="0.25">
      <c r="A34" s="54"/>
      <c r="B34" s="55"/>
      <c r="C34" s="54"/>
      <c r="D34" s="130"/>
      <c r="E34" s="64"/>
      <c r="F34" s="56"/>
      <c r="G34" s="67"/>
      <c r="H34" s="67"/>
      <c r="I34" s="69"/>
      <c r="J34" s="184"/>
      <c r="K34" s="182"/>
      <c r="L34" s="182"/>
      <c r="M34" s="182"/>
    </row>
    <row r="35" spans="1:13" x14ac:dyDescent="0.25">
      <c r="A35" s="29">
        <v>44550</v>
      </c>
      <c r="B35" s="65" t="s">
        <v>90</v>
      </c>
      <c r="C35" s="29">
        <v>44550</v>
      </c>
      <c r="D35" s="129" t="s">
        <v>329</v>
      </c>
      <c r="E35" s="78"/>
      <c r="F35" s="67" t="str">
        <f>F33</f>
        <v>UNID.</v>
      </c>
      <c r="G35" s="67">
        <v>2</v>
      </c>
      <c r="H35" s="67">
        <v>0</v>
      </c>
      <c r="I35" s="69">
        <f>G35-H35</f>
        <v>2</v>
      </c>
      <c r="J35" s="184">
        <v>3449.03</v>
      </c>
      <c r="K35" s="182">
        <f t="shared" si="0"/>
        <v>6898.06</v>
      </c>
      <c r="L35" s="182">
        <f t="shared" si="1"/>
        <v>1241.6508000000001</v>
      </c>
      <c r="M35" s="182">
        <f t="shared" si="2"/>
        <v>8139.7108000000007</v>
      </c>
    </row>
    <row r="36" spans="1:13" x14ac:dyDescent="0.25">
      <c r="A36" s="29">
        <v>44550</v>
      </c>
      <c r="B36" s="65" t="s">
        <v>90</v>
      </c>
      <c r="C36" s="29">
        <v>44550</v>
      </c>
      <c r="D36" s="129" t="s">
        <v>330</v>
      </c>
      <c r="E36" s="78"/>
      <c r="F36" s="67" t="str">
        <f>F35</f>
        <v>UNID.</v>
      </c>
      <c r="G36" s="67">
        <v>2</v>
      </c>
      <c r="H36" s="67">
        <v>1</v>
      </c>
      <c r="I36" s="69">
        <f>G36-H36</f>
        <v>1</v>
      </c>
      <c r="J36" s="184">
        <v>3431.9</v>
      </c>
      <c r="K36" s="182">
        <f t="shared" si="0"/>
        <v>3431.9</v>
      </c>
      <c r="L36" s="182">
        <f t="shared" si="1"/>
        <v>617.74199999999996</v>
      </c>
      <c r="M36" s="182">
        <f t="shared" si="2"/>
        <v>4049.6419999999998</v>
      </c>
    </row>
    <row r="37" spans="1:13" x14ac:dyDescent="0.25">
      <c r="A37" s="29">
        <v>44550</v>
      </c>
      <c r="B37" s="65" t="s">
        <v>90</v>
      </c>
      <c r="C37" s="29">
        <v>44550</v>
      </c>
      <c r="D37" s="129" t="s">
        <v>333</v>
      </c>
      <c r="E37" s="78"/>
      <c r="F37" s="67" t="s">
        <v>55</v>
      </c>
      <c r="G37" s="67">
        <v>2</v>
      </c>
      <c r="H37" s="67">
        <v>1</v>
      </c>
      <c r="I37" s="69">
        <f>G37-H37</f>
        <v>1</v>
      </c>
      <c r="J37" s="184">
        <v>3326.98</v>
      </c>
      <c r="K37" s="182">
        <f t="shared" si="0"/>
        <v>3326.98</v>
      </c>
      <c r="L37" s="182">
        <f t="shared" si="1"/>
        <v>598.85640000000001</v>
      </c>
      <c r="M37" s="182">
        <f t="shared" si="2"/>
        <v>3925.8364000000001</v>
      </c>
    </row>
    <row r="38" spans="1:13" x14ac:dyDescent="0.25">
      <c r="A38" s="29">
        <v>44550</v>
      </c>
      <c r="B38" s="65" t="s">
        <v>90</v>
      </c>
      <c r="C38" s="29">
        <v>44550</v>
      </c>
      <c r="D38" s="131" t="s">
        <v>331</v>
      </c>
      <c r="E38" s="78"/>
      <c r="F38" s="67" t="str">
        <f>F36</f>
        <v>UNID.</v>
      </c>
      <c r="G38" s="67">
        <v>2</v>
      </c>
      <c r="H38" s="67">
        <v>0</v>
      </c>
      <c r="I38" s="69">
        <f>G38-H38</f>
        <v>2</v>
      </c>
      <c r="J38" s="184">
        <v>3431.9</v>
      </c>
      <c r="K38" s="182">
        <f t="shared" si="0"/>
        <v>6863.8</v>
      </c>
      <c r="L38" s="182">
        <f t="shared" si="1"/>
        <v>1235.4839999999999</v>
      </c>
      <c r="M38" s="182">
        <f t="shared" si="2"/>
        <v>8099.2839999999997</v>
      </c>
    </row>
    <row r="39" spans="1:13" x14ac:dyDescent="0.25">
      <c r="A39" s="29"/>
      <c r="B39" s="14"/>
      <c r="C39" s="29"/>
      <c r="D39" s="128"/>
      <c r="E39" s="59"/>
      <c r="F39" s="5"/>
      <c r="G39" s="74"/>
      <c r="H39" s="74"/>
      <c r="I39" s="73"/>
      <c r="J39" s="181"/>
      <c r="K39" s="182"/>
      <c r="L39" s="182"/>
      <c r="M39" s="182"/>
    </row>
    <row r="40" spans="1:13" x14ac:dyDescent="0.25">
      <c r="A40" s="29">
        <v>44550</v>
      </c>
      <c r="B40" s="65" t="s">
        <v>90</v>
      </c>
      <c r="C40" s="29">
        <v>44550</v>
      </c>
      <c r="D40" s="131" t="s">
        <v>334</v>
      </c>
      <c r="E40" s="78"/>
      <c r="F40" s="67" t="str">
        <f>F35</f>
        <v>UNID.</v>
      </c>
      <c r="G40" s="67">
        <v>3</v>
      </c>
      <c r="H40" s="67">
        <v>1</v>
      </c>
      <c r="I40" s="69">
        <f t="shared" ref="I40:I43" si="3">G40-H40</f>
        <v>2</v>
      </c>
      <c r="J40" s="184">
        <v>3372.66</v>
      </c>
      <c r="K40" s="182">
        <f t="shared" si="0"/>
        <v>6745.32</v>
      </c>
      <c r="L40" s="182">
        <f t="shared" si="1"/>
        <v>1214.1576</v>
      </c>
      <c r="M40" s="182">
        <f t="shared" si="2"/>
        <v>7959.4776000000002</v>
      </c>
    </row>
    <row r="41" spans="1:13" x14ac:dyDescent="0.25">
      <c r="A41" s="29">
        <v>44550</v>
      </c>
      <c r="B41" s="65" t="s">
        <v>90</v>
      </c>
      <c r="C41" s="29">
        <v>44550</v>
      </c>
      <c r="D41" s="131" t="s">
        <v>335</v>
      </c>
      <c r="E41" s="78"/>
      <c r="F41" s="67" t="str">
        <f>F40</f>
        <v>UNID.</v>
      </c>
      <c r="G41" s="67">
        <v>3</v>
      </c>
      <c r="H41" s="67">
        <v>1</v>
      </c>
      <c r="I41" s="69">
        <f t="shared" si="3"/>
        <v>2</v>
      </c>
      <c r="J41" s="184">
        <v>3372.66</v>
      </c>
      <c r="K41" s="182">
        <f t="shared" si="0"/>
        <v>6745.32</v>
      </c>
      <c r="L41" s="182">
        <f t="shared" si="1"/>
        <v>1214.1576</v>
      </c>
      <c r="M41" s="182">
        <f t="shared" si="2"/>
        <v>7959.4776000000002</v>
      </c>
    </row>
    <row r="42" spans="1:13" x14ac:dyDescent="0.25">
      <c r="A42" s="29">
        <v>44550</v>
      </c>
      <c r="B42" s="65" t="s">
        <v>90</v>
      </c>
      <c r="C42" s="29">
        <v>44550</v>
      </c>
      <c r="D42" s="131" t="s">
        <v>336</v>
      </c>
      <c r="E42" s="78"/>
      <c r="F42" s="67" t="str">
        <f>F41</f>
        <v>UNID.</v>
      </c>
      <c r="G42" s="67">
        <v>3</v>
      </c>
      <c r="H42" s="67">
        <v>1</v>
      </c>
      <c r="I42" s="69">
        <f t="shared" si="3"/>
        <v>2</v>
      </c>
      <c r="J42" s="184">
        <v>3372.66</v>
      </c>
      <c r="K42" s="182">
        <f t="shared" si="0"/>
        <v>6745.32</v>
      </c>
      <c r="L42" s="182">
        <f t="shared" si="1"/>
        <v>1214.1576</v>
      </c>
      <c r="M42" s="182">
        <f t="shared" si="2"/>
        <v>7959.4776000000002</v>
      </c>
    </row>
    <row r="43" spans="1:13" x14ac:dyDescent="0.25">
      <c r="A43" s="29">
        <v>44550</v>
      </c>
      <c r="B43" s="65" t="s">
        <v>90</v>
      </c>
      <c r="C43" s="29">
        <v>44550</v>
      </c>
      <c r="D43" s="131" t="s">
        <v>337</v>
      </c>
      <c r="E43" s="78"/>
      <c r="F43" s="67" t="str">
        <f>F42</f>
        <v>UNID.</v>
      </c>
      <c r="G43" s="67">
        <v>3</v>
      </c>
      <c r="H43" s="67">
        <v>1</v>
      </c>
      <c r="I43" s="69">
        <f t="shared" si="3"/>
        <v>2</v>
      </c>
      <c r="J43" s="184">
        <v>3048.59</v>
      </c>
      <c r="K43" s="182">
        <f t="shared" si="0"/>
        <v>6097.18</v>
      </c>
      <c r="L43" s="182">
        <f t="shared" si="1"/>
        <v>1097.4924000000001</v>
      </c>
      <c r="M43" s="182">
        <f t="shared" si="2"/>
        <v>7194.6724000000004</v>
      </c>
    </row>
    <row r="44" spans="1:13" x14ac:dyDescent="0.25">
      <c r="A44" s="29"/>
      <c r="B44" s="14"/>
      <c r="C44" s="29"/>
      <c r="D44" s="128"/>
      <c r="E44" s="59"/>
      <c r="F44" s="5"/>
      <c r="G44" s="74"/>
      <c r="H44" s="74"/>
      <c r="I44" s="73"/>
      <c r="J44" s="181"/>
      <c r="K44" s="182"/>
      <c r="L44" s="182"/>
      <c r="M44" s="182"/>
    </row>
    <row r="45" spans="1:13" x14ac:dyDescent="0.25">
      <c r="A45" s="29">
        <v>44550</v>
      </c>
      <c r="B45" s="65" t="s">
        <v>90</v>
      </c>
      <c r="C45" s="29">
        <v>44550</v>
      </c>
      <c r="D45" s="131" t="s">
        <v>338</v>
      </c>
      <c r="E45" s="78"/>
      <c r="F45" s="67" t="s">
        <v>55</v>
      </c>
      <c r="G45" s="67">
        <v>2</v>
      </c>
      <c r="H45" s="67">
        <v>0</v>
      </c>
      <c r="I45" s="69">
        <f>G45-H45</f>
        <v>2</v>
      </c>
      <c r="J45" s="184">
        <v>4349.84</v>
      </c>
      <c r="K45" s="182">
        <f t="shared" si="0"/>
        <v>8699.68</v>
      </c>
      <c r="L45" s="182">
        <f t="shared" si="1"/>
        <v>1565.9423999999999</v>
      </c>
      <c r="M45" s="182">
        <f t="shared" si="2"/>
        <v>10265.6224</v>
      </c>
    </row>
    <row r="46" spans="1:13" x14ac:dyDescent="0.25">
      <c r="A46" s="29">
        <v>44550</v>
      </c>
      <c r="B46" s="65" t="s">
        <v>90</v>
      </c>
      <c r="C46" s="29">
        <v>44550</v>
      </c>
      <c r="D46" s="128" t="s">
        <v>339</v>
      </c>
      <c r="E46" s="59"/>
      <c r="F46" s="51" t="s">
        <v>55</v>
      </c>
      <c r="G46" s="67">
        <v>2</v>
      </c>
      <c r="H46" s="67">
        <v>0</v>
      </c>
      <c r="I46" s="69">
        <f>G46-H46</f>
        <v>2</v>
      </c>
      <c r="J46" s="184">
        <v>4284.17</v>
      </c>
      <c r="K46" s="182">
        <f t="shared" si="0"/>
        <v>8568.34</v>
      </c>
      <c r="L46" s="182">
        <f t="shared" si="1"/>
        <v>1542.3011999999999</v>
      </c>
      <c r="M46" s="182">
        <f t="shared" si="2"/>
        <v>10110.6412</v>
      </c>
    </row>
    <row r="47" spans="1:13" x14ac:dyDescent="0.25">
      <c r="A47" s="29">
        <v>44550</v>
      </c>
      <c r="B47" s="65" t="s">
        <v>90</v>
      </c>
      <c r="C47" s="29">
        <v>44550</v>
      </c>
      <c r="D47" s="131" t="s">
        <v>340</v>
      </c>
      <c r="E47" s="64"/>
      <c r="F47" s="67" t="s">
        <v>55</v>
      </c>
      <c r="G47" s="67">
        <v>2</v>
      </c>
      <c r="H47" s="67">
        <v>0</v>
      </c>
      <c r="I47" s="69">
        <f>G47-H47</f>
        <v>2</v>
      </c>
      <c r="J47" s="184">
        <v>4349.84</v>
      </c>
      <c r="K47" s="182">
        <f t="shared" si="0"/>
        <v>8699.68</v>
      </c>
      <c r="L47" s="182">
        <f t="shared" si="1"/>
        <v>1565.9423999999999</v>
      </c>
      <c r="M47" s="182">
        <f t="shared" si="2"/>
        <v>10265.6224</v>
      </c>
    </row>
    <row r="48" spans="1:13" x14ac:dyDescent="0.25">
      <c r="A48" s="29">
        <v>44550</v>
      </c>
      <c r="B48" s="65" t="s">
        <v>90</v>
      </c>
      <c r="C48" s="29">
        <v>44550</v>
      </c>
      <c r="D48" s="131" t="s">
        <v>341</v>
      </c>
      <c r="E48" s="78"/>
      <c r="F48" s="67" t="s">
        <v>271</v>
      </c>
      <c r="G48" s="67">
        <v>2</v>
      </c>
      <c r="H48" s="67">
        <v>0</v>
      </c>
      <c r="I48" s="67">
        <f t="shared" ref="I48" si="4">+G48-H48</f>
        <v>2</v>
      </c>
      <c r="J48" s="184">
        <v>4733.1400000000003</v>
      </c>
      <c r="K48" s="183">
        <f t="shared" si="0"/>
        <v>9466.2800000000007</v>
      </c>
      <c r="L48" s="183">
        <f t="shared" si="1"/>
        <v>1703.9304</v>
      </c>
      <c r="M48" s="183">
        <f t="shared" si="2"/>
        <v>11170.2104</v>
      </c>
    </row>
    <row r="49" spans="1:14" x14ac:dyDescent="0.25">
      <c r="A49" s="147"/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</row>
    <row r="50" spans="1:14" x14ac:dyDescent="0.25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</row>
    <row r="51" spans="1:14" x14ac:dyDescent="0.25">
      <c r="A51" s="257"/>
      <c r="B51" s="117"/>
      <c r="C51" s="157"/>
      <c r="D51" s="118" t="s">
        <v>303</v>
      </c>
      <c r="E51" s="119"/>
      <c r="F51" s="120"/>
      <c r="G51" s="121"/>
      <c r="H51" s="121"/>
      <c r="I51" s="121"/>
      <c r="J51" s="121"/>
      <c r="K51" s="121"/>
      <c r="L51" s="122"/>
      <c r="M51" s="122"/>
      <c r="N51" s="122"/>
    </row>
    <row r="52" spans="1:14" x14ac:dyDescent="0.25">
      <c r="A52" s="29">
        <v>44550</v>
      </c>
      <c r="B52" s="65" t="s">
        <v>304</v>
      </c>
      <c r="C52" s="89">
        <v>44546</v>
      </c>
      <c r="D52" s="224" t="s">
        <v>305</v>
      </c>
      <c r="E52" s="225"/>
      <c r="F52" s="67" t="s">
        <v>55</v>
      </c>
      <c r="G52" s="69"/>
      <c r="H52" s="69">
        <v>2</v>
      </c>
      <c r="I52" s="69">
        <v>2</v>
      </c>
      <c r="J52" s="69">
        <f t="shared" ref="J52:J69" si="5">H52-I52</f>
        <v>0</v>
      </c>
      <c r="K52" s="69">
        <v>1442.97</v>
      </c>
      <c r="L52" s="84">
        <f t="shared" ref="L52:L69" si="6">J52*K52</f>
        <v>0</v>
      </c>
      <c r="M52" s="84">
        <f t="shared" ref="M52:M69" si="7">L52*18%</f>
        <v>0</v>
      </c>
      <c r="N52" s="84">
        <f t="shared" ref="N52:N69" si="8">L52+M52</f>
        <v>0</v>
      </c>
    </row>
    <row r="53" spans="1:14" x14ac:dyDescent="0.25">
      <c r="A53" s="29">
        <v>44550</v>
      </c>
      <c r="B53" s="65" t="s">
        <v>306</v>
      </c>
      <c r="C53" s="89">
        <v>44546</v>
      </c>
      <c r="D53" s="224" t="s">
        <v>307</v>
      </c>
      <c r="E53" s="225"/>
      <c r="F53" s="67" t="s">
        <v>55</v>
      </c>
      <c r="G53" s="69"/>
      <c r="H53" s="69">
        <v>4</v>
      </c>
      <c r="I53" s="69">
        <v>1</v>
      </c>
      <c r="J53" s="69">
        <f t="shared" si="5"/>
        <v>3</v>
      </c>
      <c r="K53" s="69">
        <v>1095</v>
      </c>
      <c r="L53" s="84">
        <f t="shared" si="6"/>
        <v>3285</v>
      </c>
      <c r="M53" s="84">
        <f t="shared" si="7"/>
        <v>591.29999999999995</v>
      </c>
      <c r="N53" s="84">
        <f t="shared" si="8"/>
        <v>3876.3</v>
      </c>
    </row>
    <row r="54" spans="1:14" ht="30" x14ac:dyDescent="0.25">
      <c r="A54" s="29">
        <v>44550</v>
      </c>
      <c r="B54" s="14" t="s">
        <v>182</v>
      </c>
      <c r="C54" s="152" t="s">
        <v>163</v>
      </c>
      <c r="D54" s="189" t="s">
        <v>173</v>
      </c>
      <c r="E54" s="189"/>
      <c r="F54" s="5" t="s">
        <v>55</v>
      </c>
      <c r="G54" s="190"/>
      <c r="H54" s="190">
        <v>5</v>
      </c>
      <c r="I54" s="190">
        <v>5</v>
      </c>
      <c r="J54" s="5">
        <f t="shared" si="5"/>
        <v>0</v>
      </c>
      <c r="K54" s="10">
        <v>148.30000000000001</v>
      </c>
      <c r="L54" s="9">
        <f t="shared" si="6"/>
        <v>0</v>
      </c>
      <c r="M54" s="9">
        <f t="shared" si="7"/>
        <v>0</v>
      </c>
      <c r="N54" s="9">
        <f t="shared" si="8"/>
        <v>0</v>
      </c>
    </row>
    <row r="55" spans="1:14" ht="25.5" x14ac:dyDescent="0.25">
      <c r="A55" s="29">
        <v>44550</v>
      </c>
      <c r="B55" s="14" t="s">
        <v>183</v>
      </c>
      <c r="C55" s="152" t="s">
        <v>163</v>
      </c>
      <c r="D55" s="189" t="s">
        <v>174</v>
      </c>
      <c r="E55" s="189"/>
      <c r="F55" s="5" t="s">
        <v>55</v>
      </c>
      <c r="G55" s="190"/>
      <c r="H55" s="190">
        <v>2</v>
      </c>
      <c r="I55" s="190">
        <v>2</v>
      </c>
      <c r="J55" s="5">
        <f t="shared" si="5"/>
        <v>0</v>
      </c>
      <c r="K55" s="10">
        <v>67.790000000000006</v>
      </c>
      <c r="L55" s="9">
        <f t="shared" si="6"/>
        <v>0</v>
      </c>
      <c r="M55" s="9">
        <f t="shared" si="7"/>
        <v>0</v>
      </c>
      <c r="N55" s="9">
        <f t="shared" si="8"/>
        <v>0</v>
      </c>
    </row>
    <row r="56" spans="1:14" x14ac:dyDescent="0.25">
      <c r="A56" s="29">
        <v>44550</v>
      </c>
      <c r="B56" s="111">
        <v>24112401</v>
      </c>
      <c r="C56" s="89">
        <v>44546</v>
      </c>
      <c r="D56" s="226" t="s">
        <v>308</v>
      </c>
      <c r="E56" s="227"/>
      <c r="F56" s="97" t="s">
        <v>55</v>
      </c>
      <c r="G56" s="97"/>
      <c r="H56" s="97">
        <v>2</v>
      </c>
      <c r="I56" s="97">
        <v>0</v>
      </c>
      <c r="J56" s="69">
        <f t="shared" si="5"/>
        <v>2</v>
      </c>
      <c r="K56" s="97">
        <v>1161.3</v>
      </c>
      <c r="L56" s="84">
        <f t="shared" si="6"/>
        <v>2322.6</v>
      </c>
      <c r="M56" s="84">
        <f t="shared" si="7"/>
        <v>418.06799999999998</v>
      </c>
      <c r="N56" s="84">
        <f t="shared" si="8"/>
        <v>2740.6679999999997</v>
      </c>
    </row>
    <row r="57" spans="1:14" ht="25.5" x14ac:dyDescent="0.25">
      <c r="A57" s="29">
        <v>44550</v>
      </c>
      <c r="B57" s="14" t="s">
        <v>164</v>
      </c>
      <c r="C57" s="152" t="s">
        <v>163</v>
      </c>
      <c r="D57" s="189" t="s">
        <v>166</v>
      </c>
      <c r="E57" s="189"/>
      <c r="F57" s="5" t="s">
        <v>55</v>
      </c>
      <c r="G57" s="190"/>
      <c r="H57" s="190">
        <v>10</v>
      </c>
      <c r="I57" s="190">
        <v>10</v>
      </c>
      <c r="J57" s="5">
        <f t="shared" si="5"/>
        <v>0</v>
      </c>
      <c r="K57" s="10">
        <v>343.94</v>
      </c>
      <c r="L57" s="9">
        <f t="shared" si="6"/>
        <v>0</v>
      </c>
      <c r="M57" s="9">
        <f t="shared" si="7"/>
        <v>0</v>
      </c>
      <c r="N57" s="9">
        <f t="shared" si="8"/>
        <v>0</v>
      </c>
    </row>
    <row r="58" spans="1:14" x14ac:dyDescent="0.25">
      <c r="A58" s="29">
        <v>44550</v>
      </c>
      <c r="B58" s="14" t="s">
        <v>82</v>
      </c>
      <c r="C58" s="152">
        <v>43048</v>
      </c>
      <c r="D58" s="192" t="s">
        <v>15</v>
      </c>
      <c r="E58" s="192"/>
      <c r="F58" s="5" t="s">
        <v>55</v>
      </c>
      <c r="G58" s="5"/>
      <c r="H58" s="5">
        <v>1</v>
      </c>
      <c r="I58" s="5">
        <v>0</v>
      </c>
      <c r="J58" s="5">
        <f t="shared" si="5"/>
        <v>1</v>
      </c>
      <c r="K58" s="9">
        <v>2298.08</v>
      </c>
      <c r="L58" s="9">
        <f t="shared" si="6"/>
        <v>2298.08</v>
      </c>
      <c r="M58" s="9">
        <f t="shared" si="7"/>
        <v>413.65439999999995</v>
      </c>
      <c r="N58" s="9">
        <f t="shared" si="8"/>
        <v>2711.7343999999998</v>
      </c>
    </row>
    <row r="59" spans="1:14" ht="25.5" x14ac:dyDescent="0.25">
      <c r="A59" s="29">
        <v>44550</v>
      </c>
      <c r="B59" s="14" t="s">
        <v>176</v>
      </c>
      <c r="C59" s="152" t="s">
        <v>163</v>
      </c>
      <c r="D59" s="189" t="s">
        <v>168</v>
      </c>
      <c r="E59" s="189"/>
      <c r="F59" s="5" t="s">
        <v>55</v>
      </c>
      <c r="G59" s="190"/>
      <c r="H59" s="190">
        <v>4</v>
      </c>
      <c r="I59" s="190">
        <v>4</v>
      </c>
      <c r="J59" s="5">
        <f t="shared" si="5"/>
        <v>0</v>
      </c>
      <c r="K59" s="10">
        <v>22.51</v>
      </c>
      <c r="L59" s="9">
        <f t="shared" si="6"/>
        <v>0</v>
      </c>
      <c r="M59" s="9">
        <f t="shared" si="7"/>
        <v>0</v>
      </c>
      <c r="N59" s="9">
        <f t="shared" si="8"/>
        <v>0</v>
      </c>
    </row>
    <row r="60" spans="1:14" ht="25.5" x14ac:dyDescent="0.25">
      <c r="A60" s="29">
        <v>44550</v>
      </c>
      <c r="B60" s="14" t="s">
        <v>177</v>
      </c>
      <c r="C60" s="152" t="s">
        <v>163</v>
      </c>
      <c r="D60" s="189" t="s">
        <v>169</v>
      </c>
      <c r="E60" s="189"/>
      <c r="F60" s="5" t="s">
        <v>55</v>
      </c>
      <c r="G60" s="190"/>
      <c r="H60" s="190">
        <v>5</v>
      </c>
      <c r="I60" s="190">
        <v>5</v>
      </c>
      <c r="J60" s="5">
        <f t="shared" si="5"/>
        <v>0</v>
      </c>
      <c r="K60" s="10">
        <v>254.24</v>
      </c>
      <c r="L60" s="9">
        <f t="shared" si="6"/>
        <v>0</v>
      </c>
      <c r="M60" s="9">
        <f t="shared" si="7"/>
        <v>0</v>
      </c>
      <c r="N60" s="9">
        <f t="shared" si="8"/>
        <v>0</v>
      </c>
    </row>
    <row r="61" spans="1:14" ht="25.5" x14ac:dyDescent="0.25">
      <c r="A61" s="29">
        <v>44550</v>
      </c>
      <c r="B61" s="14" t="s">
        <v>178</v>
      </c>
      <c r="C61" s="152" t="s">
        <v>163</v>
      </c>
      <c r="D61" s="189" t="s">
        <v>170</v>
      </c>
      <c r="E61" s="189"/>
      <c r="F61" s="5" t="s">
        <v>55</v>
      </c>
      <c r="G61" s="190"/>
      <c r="H61" s="190">
        <v>1</v>
      </c>
      <c r="I61" s="190">
        <v>1</v>
      </c>
      <c r="J61" s="5">
        <f t="shared" si="5"/>
        <v>0</v>
      </c>
      <c r="K61" s="10">
        <v>336.2</v>
      </c>
      <c r="L61" s="9">
        <f t="shared" si="6"/>
        <v>0</v>
      </c>
      <c r="M61" s="9">
        <f t="shared" si="7"/>
        <v>0</v>
      </c>
      <c r="N61" s="9">
        <f t="shared" si="8"/>
        <v>0</v>
      </c>
    </row>
    <row r="62" spans="1:14" ht="25.5" x14ac:dyDescent="0.25">
      <c r="A62" s="29">
        <v>44550</v>
      </c>
      <c r="B62" s="14" t="s">
        <v>179</v>
      </c>
      <c r="C62" s="152" t="s">
        <v>163</v>
      </c>
      <c r="D62" s="189" t="s">
        <v>355</v>
      </c>
      <c r="E62" s="189"/>
      <c r="F62" s="5" t="s">
        <v>55</v>
      </c>
      <c r="G62" s="190"/>
      <c r="H62" s="190">
        <v>1</v>
      </c>
      <c r="I62" s="190">
        <v>1</v>
      </c>
      <c r="J62" s="5">
        <f t="shared" si="5"/>
        <v>0</v>
      </c>
      <c r="K62" s="10">
        <v>690.67</v>
      </c>
      <c r="L62" s="9">
        <f t="shared" si="6"/>
        <v>0</v>
      </c>
      <c r="M62" s="9">
        <f t="shared" si="7"/>
        <v>0</v>
      </c>
      <c r="N62" s="9">
        <f t="shared" si="8"/>
        <v>0</v>
      </c>
    </row>
    <row r="63" spans="1:14" ht="30" x14ac:dyDescent="0.25">
      <c r="A63" s="29">
        <v>44550</v>
      </c>
      <c r="B63" s="14" t="s">
        <v>165</v>
      </c>
      <c r="C63" s="152" t="s">
        <v>163</v>
      </c>
      <c r="D63" s="189" t="s">
        <v>167</v>
      </c>
      <c r="E63" s="189"/>
      <c r="F63" s="5" t="s">
        <v>55</v>
      </c>
      <c r="G63" s="190"/>
      <c r="H63" s="190">
        <v>1</v>
      </c>
      <c r="I63" s="190">
        <v>1</v>
      </c>
      <c r="J63" s="5">
        <f t="shared" si="5"/>
        <v>0</v>
      </c>
      <c r="K63" s="10">
        <v>15693.08</v>
      </c>
      <c r="L63" s="9">
        <f t="shared" si="6"/>
        <v>0</v>
      </c>
      <c r="M63" s="9">
        <f t="shared" si="7"/>
        <v>0</v>
      </c>
      <c r="N63" s="9">
        <f t="shared" si="8"/>
        <v>0</v>
      </c>
    </row>
    <row r="64" spans="1:14" x14ac:dyDescent="0.25">
      <c r="A64" s="29">
        <v>44550</v>
      </c>
      <c r="B64" s="111">
        <v>46181531</v>
      </c>
      <c r="C64" s="89">
        <v>44546</v>
      </c>
      <c r="D64" s="226" t="s">
        <v>309</v>
      </c>
      <c r="E64" s="227"/>
      <c r="F64" s="97" t="s">
        <v>55</v>
      </c>
      <c r="G64" s="97"/>
      <c r="H64" s="97">
        <v>2</v>
      </c>
      <c r="I64" s="97">
        <v>0</v>
      </c>
      <c r="J64" s="69">
        <f t="shared" si="5"/>
        <v>2</v>
      </c>
      <c r="K64" s="97">
        <v>308.7</v>
      </c>
      <c r="L64" s="84">
        <f t="shared" si="6"/>
        <v>617.4</v>
      </c>
      <c r="M64" s="84">
        <f t="shared" si="7"/>
        <v>111.13199999999999</v>
      </c>
      <c r="N64" s="84">
        <f t="shared" si="8"/>
        <v>728.53199999999993</v>
      </c>
    </row>
    <row r="65" spans="1:14" x14ac:dyDescent="0.25">
      <c r="A65" s="29">
        <v>44550</v>
      </c>
      <c r="B65" s="111">
        <v>39101605</v>
      </c>
      <c r="C65" s="89">
        <v>44546</v>
      </c>
      <c r="D65" s="226" t="s">
        <v>283</v>
      </c>
      <c r="E65" s="227"/>
      <c r="F65" s="97" t="s">
        <v>55</v>
      </c>
      <c r="G65" s="97"/>
      <c r="H65" s="97">
        <v>20</v>
      </c>
      <c r="I65" s="97">
        <v>8</v>
      </c>
      <c r="J65" s="69">
        <f t="shared" si="5"/>
        <v>12</v>
      </c>
      <c r="K65" s="97">
        <v>441</v>
      </c>
      <c r="L65" s="84">
        <f t="shared" si="6"/>
        <v>5292</v>
      </c>
      <c r="M65" s="84">
        <f t="shared" si="7"/>
        <v>952.56</v>
      </c>
      <c r="N65" s="84">
        <f t="shared" si="8"/>
        <v>6244.5599999999995</v>
      </c>
    </row>
    <row r="66" spans="1:14" x14ac:dyDescent="0.25">
      <c r="A66" s="29">
        <v>44550</v>
      </c>
      <c r="B66" s="111">
        <v>26121536</v>
      </c>
      <c r="C66" s="89">
        <v>44546</v>
      </c>
      <c r="D66" s="226" t="s">
        <v>311</v>
      </c>
      <c r="E66" s="227"/>
      <c r="F66" s="97" t="s">
        <v>55</v>
      </c>
      <c r="G66" s="97"/>
      <c r="H66" s="97">
        <v>1</v>
      </c>
      <c r="I66" s="97">
        <v>0</v>
      </c>
      <c r="J66" s="69">
        <f t="shared" si="5"/>
        <v>1</v>
      </c>
      <c r="K66" s="97">
        <v>352</v>
      </c>
      <c r="L66" s="84">
        <f t="shared" si="6"/>
        <v>352</v>
      </c>
      <c r="M66" s="84">
        <f t="shared" si="7"/>
        <v>63.36</v>
      </c>
      <c r="N66" s="84">
        <f t="shared" si="8"/>
        <v>415.36</v>
      </c>
    </row>
    <row r="67" spans="1:14" x14ac:dyDescent="0.25">
      <c r="A67" s="29">
        <v>44550</v>
      </c>
      <c r="B67" s="111">
        <v>39101605</v>
      </c>
      <c r="C67" s="89">
        <v>44546</v>
      </c>
      <c r="D67" s="226" t="s">
        <v>310</v>
      </c>
      <c r="E67" s="227"/>
      <c r="F67" s="97" t="s">
        <v>55</v>
      </c>
      <c r="G67" s="97"/>
      <c r="H67" s="97">
        <v>10</v>
      </c>
      <c r="I67" s="97">
        <v>0</v>
      </c>
      <c r="J67" s="69">
        <f t="shared" si="5"/>
        <v>10</v>
      </c>
      <c r="K67" s="97">
        <v>157.75</v>
      </c>
      <c r="L67" s="84">
        <f t="shared" si="6"/>
        <v>1577.5</v>
      </c>
      <c r="M67" s="84">
        <f t="shared" si="7"/>
        <v>283.95</v>
      </c>
      <c r="N67" s="84">
        <f t="shared" si="8"/>
        <v>1861.45</v>
      </c>
    </row>
    <row r="68" spans="1:14" x14ac:dyDescent="0.25">
      <c r="A68" s="29">
        <v>44550</v>
      </c>
      <c r="B68" s="65" t="s">
        <v>285</v>
      </c>
      <c r="C68" s="89">
        <v>44498</v>
      </c>
      <c r="D68" s="218" t="s">
        <v>286</v>
      </c>
      <c r="E68" s="218"/>
      <c r="F68" s="67" t="s">
        <v>55</v>
      </c>
      <c r="G68" s="67"/>
      <c r="H68" s="67">
        <v>1</v>
      </c>
      <c r="I68" s="67">
        <v>1</v>
      </c>
      <c r="J68" s="69">
        <f t="shared" si="5"/>
        <v>0</v>
      </c>
      <c r="K68" s="67">
        <v>450</v>
      </c>
      <c r="L68" s="84">
        <f t="shared" si="6"/>
        <v>0</v>
      </c>
      <c r="M68" s="84">
        <f t="shared" si="7"/>
        <v>0</v>
      </c>
      <c r="N68" s="84">
        <f t="shared" si="8"/>
        <v>0</v>
      </c>
    </row>
    <row r="69" spans="1:14" x14ac:dyDescent="0.25">
      <c r="A69" s="29">
        <v>44550</v>
      </c>
      <c r="B69" s="90">
        <v>236304</v>
      </c>
      <c r="C69" s="89">
        <v>44498</v>
      </c>
      <c r="D69" s="78" t="s">
        <v>287</v>
      </c>
      <c r="E69" s="78"/>
      <c r="F69" s="90" t="s">
        <v>55</v>
      </c>
      <c r="G69" s="90"/>
      <c r="H69" s="90">
        <v>1</v>
      </c>
      <c r="I69" s="90">
        <v>1</v>
      </c>
      <c r="J69" s="69">
        <f t="shared" si="5"/>
        <v>0</v>
      </c>
      <c r="K69" s="90">
        <v>638.4</v>
      </c>
      <c r="L69" s="84">
        <f t="shared" si="6"/>
        <v>0</v>
      </c>
      <c r="M69" s="84">
        <f t="shared" si="7"/>
        <v>0</v>
      </c>
      <c r="N69" s="84">
        <f t="shared" si="8"/>
        <v>0</v>
      </c>
    </row>
    <row r="70" spans="1:14" x14ac:dyDescent="0.25">
      <c r="A70" s="29"/>
      <c r="B70" s="14"/>
      <c r="C70" s="152"/>
      <c r="D70" s="213"/>
      <c r="E70" s="213"/>
      <c r="F70" s="5"/>
      <c r="G70" s="5"/>
      <c r="H70" s="5"/>
      <c r="I70" s="5"/>
      <c r="J70" s="5"/>
      <c r="K70" s="9"/>
      <c r="L70" s="9"/>
      <c r="M70" s="9"/>
      <c r="N70" s="9"/>
    </row>
    <row r="71" spans="1:14" x14ac:dyDescent="0.25">
      <c r="A71" s="137"/>
      <c r="B71" s="139"/>
      <c r="C71" s="246"/>
      <c r="D71" s="247"/>
      <c r="E71" s="247"/>
      <c r="F71" s="140"/>
      <c r="G71" s="140"/>
      <c r="H71" s="140"/>
      <c r="I71" s="140"/>
      <c r="J71" s="138"/>
      <c r="K71" s="138"/>
      <c r="L71" s="138"/>
      <c r="M71" s="138"/>
    </row>
    <row r="72" spans="1:14" x14ac:dyDescent="0.25">
      <c r="A72" s="137"/>
      <c r="B72" s="248"/>
      <c r="C72" s="243"/>
      <c r="D72" s="249"/>
      <c r="E72" s="250"/>
      <c r="F72" s="251"/>
      <c r="G72" s="251"/>
      <c r="H72" s="251"/>
      <c r="I72" s="81"/>
      <c r="J72" s="251"/>
      <c r="K72" s="245"/>
      <c r="L72" s="245"/>
      <c r="M72" s="245"/>
    </row>
    <row r="73" spans="1:14" x14ac:dyDescent="0.25">
      <c r="A73" s="137"/>
      <c r="B73" s="248"/>
      <c r="C73" s="243"/>
      <c r="D73" s="249"/>
      <c r="E73" s="250"/>
      <c r="F73" s="251"/>
      <c r="G73" s="251"/>
      <c r="H73" s="251"/>
      <c r="I73" s="81"/>
      <c r="J73" s="251"/>
      <c r="K73" s="245"/>
      <c r="L73" s="245"/>
      <c r="M73" s="245"/>
    </row>
    <row r="74" spans="1:14" x14ac:dyDescent="0.25">
      <c r="A74" s="137"/>
      <c r="B74" s="248"/>
      <c r="C74" s="243"/>
      <c r="D74" s="249"/>
      <c r="E74" s="250"/>
      <c r="F74" s="251"/>
      <c r="G74" s="251"/>
      <c r="H74" s="251"/>
      <c r="I74" s="81"/>
      <c r="J74" s="251"/>
      <c r="K74" s="245"/>
      <c r="L74" s="245"/>
      <c r="M74" s="245"/>
    </row>
    <row r="75" spans="1:14" x14ac:dyDescent="0.25">
      <c r="A75" s="137"/>
      <c r="B75" s="248"/>
      <c r="C75" s="243"/>
      <c r="D75" s="249"/>
      <c r="E75" s="250"/>
      <c r="F75" s="251"/>
      <c r="G75" s="251"/>
      <c r="H75" s="251"/>
      <c r="I75" s="81"/>
      <c r="J75" s="251"/>
      <c r="K75" s="245"/>
      <c r="L75" s="245"/>
      <c r="M75" s="245"/>
    </row>
    <row r="76" spans="1:14" x14ac:dyDescent="0.25">
      <c r="A76" s="137"/>
      <c r="B76" s="242"/>
      <c r="C76" s="243"/>
      <c r="D76" s="244"/>
      <c r="E76" s="244"/>
      <c r="F76" s="81"/>
      <c r="G76" s="81"/>
      <c r="H76" s="81"/>
      <c r="I76" s="81"/>
      <c r="J76" s="81"/>
      <c r="K76" s="245"/>
      <c r="L76" s="245"/>
      <c r="M76" s="245"/>
    </row>
    <row r="77" spans="1:14" x14ac:dyDescent="0.25">
      <c r="A77" s="137"/>
      <c r="B77" s="252"/>
      <c r="C77" s="243"/>
      <c r="D77" s="79"/>
      <c r="E77" s="79"/>
      <c r="F77" s="252"/>
      <c r="G77" s="252"/>
      <c r="H77" s="252"/>
      <c r="I77" s="81"/>
      <c r="J77" s="252"/>
      <c r="K77" s="245"/>
      <c r="L77" s="245"/>
      <c r="M77" s="245"/>
    </row>
    <row r="78" spans="1:14" x14ac:dyDescent="0.25">
      <c r="A78" s="137"/>
      <c r="B78" s="139"/>
      <c r="C78" s="137"/>
      <c r="D78" s="143"/>
      <c r="E78" s="144"/>
      <c r="F78" s="140"/>
      <c r="G78" s="141"/>
      <c r="H78" s="141"/>
      <c r="I78" s="141"/>
      <c r="J78" s="142"/>
      <c r="K78" s="138"/>
      <c r="L78" s="138"/>
      <c r="M78" s="138"/>
    </row>
    <row r="79" spans="1:14" x14ac:dyDescent="0.25">
      <c r="A79" s="137"/>
      <c r="B79" s="139"/>
      <c r="C79" s="137"/>
      <c r="D79" s="143"/>
      <c r="E79" s="144"/>
      <c r="F79" s="140"/>
      <c r="G79" s="141"/>
      <c r="H79" s="141"/>
      <c r="I79" s="141"/>
      <c r="J79" s="142"/>
      <c r="K79" s="138"/>
      <c r="L79" s="138"/>
      <c r="M79" s="138"/>
    </row>
    <row r="80" spans="1:14" x14ac:dyDescent="0.25">
      <c r="A80" s="137"/>
      <c r="B80" s="139"/>
      <c r="C80" s="137"/>
      <c r="D80" s="143"/>
      <c r="E80" s="144"/>
      <c r="F80" s="140"/>
      <c r="G80" s="141"/>
      <c r="H80" s="141"/>
      <c r="I80" s="141"/>
      <c r="J80" s="142"/>
      <c r="K80" s="138"/>
      <c r="L80" s="138"/>
      <c r="M80" s="138"/>
    </row>
    <row r="81" spans="1:13" x14ac:dyDescent="0.25">
      <c r="A81" s="137"/>
      <c r="B81" s="139"/>
      <c r="C81" s="137"/>
      <c r="D81" s="143"/>
      <c r="E81" s="144"/>
      <c r="F81" s="140"/>
      <c r="G81" s="141"/>
      <c r="H81" s="141"/>
      <c r="I81" s="141"/>
      <c r="J81" s="142"/>
      <c r="K81" s="138"/>
      <c r="L81" s="138"/>
      <c r="M81" s="138"/>
    </row>
    <row r="82" spans="1:13" x14ac:dyDescent="0.25">
      <c r="A82" s="137"/>
      <c r="B82" s="139"/>
      <c r="C82" s="137"/>
      <c r="D82" s="143"/>
      <c r="E82" s="144"/>
      <c r="F82" s="140"/>
      <c r="G82" s="141"/>
      <c r="H82" s="141"/>
      <c r="I82" s="141"/>
      <c r="J82" s="142"/>
      <c r="K82" s="138"/>
      <c r="L82" s="138"/>
      <c r="M82" s="138"/>
    </row>
    <row r="83" spans="1:13" x14ac:dyDescent="0.25">
      <c r="A83" s="137"/>
      <c r="B83" s="139"/>
      <c r="C83" s="137"/>
      <c r="D83" s="143"/>
      <c r="E83" s="144"/>
      <c r="F83" s="140"/>
      <c r="G83" s="141"/>
      <c r="H83" s="141"/>
      <c r="I83" s="141"/>
      <c r="J83" s="142"/>
      <c r="K83" s="138"/>
      <c r="L83" s="138"/>
      <c r="M83" s="138"/>
    </row>
    <row r="84" spans="1:13" x14ac:dyDescent="0.25">
      <c r="A84" s="137"/>
      <c r="B84" s="139"/>
      <c r="C84" s="137"/>
      <c r="D84" s="143"/>
      <c r="E84" s="144"/>
      <c r="F84" s="140"/>
      <c r="G84" s="141"/>
      <c r="H84" s="141"/>
      <c r="I84" s="141"/>
      <c r="J84" s="142"/>
      <c r="K84" s="138"/>
      <c r="L84" s="138"/>
      <c r="M84" s="138"/>
    </row>
    <row r="85" spans="1:13" x14ac:dyDescent="0.25">
      <c r="A85" s="137"/>
      <c r="B85" s="139"/>
      <c r="C85" s="137"/>
      <c r="D85" s="145"/>
      <c r="E85" s="146"/>
      <c r="F85" s="140"/>
      <c r="G85" s="141"/>
      <c r="H85" s="141"/>
      <c r="I85" s="141"/>
      <c r="J85" s="142"/>
      <c r="K85" s="138"/>
      <c r="L85" s="138"/>
      <c r="M85" s="138"/>
    </row>
    <row r="86" spans="1:13" x14ac:dyDescent="0.25">
      <c r="A86" s="137"/>
      <c r="B86" s="139"/>
      <c r="C86" s="137"/>
      <c r="D86" s="143"/>
      <c r="E86" s="144"/>
      <c r="F86" s="140"/>
      <c r="G86" s="141"/>
      <c r="H86" s="141"/>
      <c r="I86" s="141"/>
      <c r="J86" s="142"/>
      <c r="K86" s="138"/>
      <c r="L86" s="138"/>
      <c r="M86" s="138"/>
    </row>
    <row r="87" spans="1:13" x14ac:dyDescent="0.25">
      <c r="A87" s="137"/>
      <c r="B87" s="139"/>
      <c r="C87" s="137"/>
      <c r="D87" s="143"/>
      <c r="E87" s="144"/>
      <c r="F87" s="140"/>
      <c r="G87" s="141"/>
      <c r="H87" s="141"/>
      <c r="I87" s="141"/>
      <c r="J87" s="142"/>
      <c r="K87" s="138"/>
      <c r="L87" s="138"/>
      <c r="M87" s="138"/>
    </row>
    <row r="88" spans="1:13" x14ac:dyDescent="0.25">
      <c r="A88" s="137"/>
      <c r="B88" s="139"/>
      <c r="C88" s="137"/>
      <c r="D88" s="143"/>
      <c r="E88" s="144"/>
      <c r="F88" s="140"/>
      <c r="G88" s="141"/>
      <c r="H88" s="141"/>
      <c r="I88" s="141"/>
      <c r="J88" s="142"/>
      <c r="K88" s="138"/>
      <c r="L88" s="138"/>
      <c r="M88" s="138"/>
    </row>
    <row r="89" spans="1:13" x14ac:dyDescent="0.25">
      <c r="A89" s="137"/>
      <c r="B89" s="139"/>
      <c r="C89" s="137"/>
      <c r="D89" s="143"/>
      <c r="E89" s="144"/>
      <c r="F89" s="140"/>
      <c r="G89" s="141"/>
      <c r="H89" s="141"/>
      <c r="I89" s="141"/>
      <c r="J89" s="142"/>
      <c r="K89" s="138"/>
      <c r="L89" s="138"/>
      <c r="M89" s="138"/>
    </row>
    <row r="136" spans="2:2" x14ac:dyDescent="0.25">
      <c r="B136" t="e">
        <f>E136:Q177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Evelin de la Cruz</cp:lastModifiedBy>
  <cp:lastPrinted>2022-06-20T14:52:54Z</cp:lastPrinted>
  <dcterms:created xsi:type="dcterms:W3CDTF">2017-10-05T13:28:57Z</dcterms:created>
  <dcterms:modified xsi:type="dcterms:W3CDTF">2022-06-27T17:57:01Z</dcterms:modified>
</cp:coreProperties>
</file>