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\Desktop\2022\"/>
    </mc:Choice>
  </mc:AlternateContent>
  <xr:revisionPtr revIDLastSave="0" documentId="13_ncr:1_{CE1F94B1-C53F-4FEB-BBDC-2E45B2FC453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nero-marzo 2021" sheetId="2" r:id="rId1"/>
    <sheet name="Hoja1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4" i="2" l="1"/>
  <c r="J133" i="2"/>
  <c r="J132" i="2"/>
  <c r="J131" i="2"/>
  <c r="J129" i="2"/>
  <c r="J128" i="2"/>
  <c r="J127" i="2"/>
  <c r="J126" i="2"/>
  <c r="J207" i="2"/>
  <c r="L207" i="2" s="1"/>
  <c r="J206" i="2"/>
  <c r="L206" i="2" s="1"/>
  <c r="J205" i="2"/>
  <c r="L205" i="2" s="1"/>
  <c r="J204" i="2"/>
  <c r="L204" i="2" s="1"/>
  <c r="J202" i="2"/>
  <c r="L202" i="2" s="1"/>
  <c r="J201" i="2"/>
  <c r="L201" i="2" s="1"/>
  <c r="J200" i="2"/>
  <c r="L200" i="2" s="1"/>
  <c r="J199" i="2"/>
  <c r="L199" i="2" s="1"/>
  <c r="J197" i="2"/>
  <c r="L197" i="2" s="1"/>
  <c r="J196" i="2"/>
  <c r="L196" i="2" s="1"/>
  <c r="J195" i="2"/>
  <c r="L195" i="2" s="1"/>
  <c r="J194" i="2"/>
  <c r="L194" i="2" s="1"/>
  <c r="J192" i="2"/>
  <c r="L192" i="2" s="1"/>
  <c r="J191" i="2"/>
  <c r="L191" i="2" s="1"/>
  <c r="J189" i="2"/>
  <c r="L189" i="2" s="1"/>
  <c r="J188" i="2"/>
  <c r="L188" i="2" s="1"/>
  <c r="J186" i="2"/>
  <c r="L186" i="2" s="1"/>
  <c r="J185" i="2"/>
  <c r="L185" i="2" s="1"/>
  <c r="J183" i="2"/>
  <c r="L183" i="2" s="1"/>
  <c r="J182" i="2"/>
  <c r="L182" i="2" s="1"/>
  <c r="J181" i="2"/>
  <c r="L181" i="2" s="1"/>
  <c r="J180" i="2"/>
  <c r="L180" i="2" s="1"/>
  <c r="J178" i="2"/>
  <c r="L178" i="2" s="1"/>
  <c r="J177" i="2"/>
  <c r="L177" i="2" s="1"/>
  <c r="J176" i="2"/>
  <c r="L176" i="2" s="1"/>
  <c r="J175" i="2"/>
  <c r="L175" i="2" s="1"/>
  <c r="J173" i="2"/>
  <c r="L173" i="2" s="1"/>
  <c r="J172" i="2"/>
  <c r="L172" i="2" s="1"/>
  <c r="J171" i="2"/>
  <c r="L171" i="2" s="1"/>
  <c r="J170" i="2"/>
  <c r="L170" i="2" s="1"/>
  <c r="J168" i="2"/>
  <c r="L168" i="2" s="1"/>
  <c r="J167" i="2"/>
  <c r="L167" i="2" s="1"/>
  <c r="M167" i="2" s="1"/>
  <c r="N167" i="2" s="1"/>
  <c r="J166" i="2"/>
  <c r="L166" i="2" s="1"/>
  <c r="M166" i="2" s="1"/>
  <c r="N166" i="2" s="1"/>
  <c r="J165" i="2"/>
  <c r="L165" i="2" s="1"/>
  <c r="J163" i="2"/>
  <c r="L163" i="2" s="1"/>
  <c r="J161" i="2"/>
  <c r="L161" i="2" s="1"/>
  <c r="M161" i="2" l="1"/>
  <c r="N161" i="2" s="1"/>
  <c r="M206" i="2"/>
  <c r="N206" i="2" s="1"/>
  <c r="M204" i="2"/>
  <c r="N204" i="2" s="1"/>
  <c r="M205" i="2"/>
  <c r="N205" i="2" s="1"/>
  <c r="M207" i="2"/>
  <c r="N207" i="2" s="1"/>
  <c r="M202" i="2"/>
  <c r="N202" i="2" s="1"/>
  <c r="M199" i="2"/>
  <c r="N199" i="2" s="1"/>
  <c r="M200" i="2"/>
  <c r="N200" i="2" s="1"/>
  <c r="M201" i="2"/>
  <c r="N201" i="2" s="1"/>
  <c r="M194" i="2"/>
  <c r="N194" i="2" s="1"/>
  <c r="M196" i="2"/>
  <c r="N196" i="2" s="1"/>
  <c r="M195" i="2"/>
  <c r="N195" i="2" s="1"/>
  <c r="M197" i="2"/>
  <c r="N197" i="2" s="1"/>
  <c r="M191" i="2"/>
  <c r="N191" i="2" s="1"/>
  <c r="M192" i="2"/>
  <c r="N192" i="2" s="1"/>
  <c r="M189" i="2"/>
  <c r="N189" i="2" s="1"/>
  <c r="M188" i="2"/>
  <c r="N188" i="2" s="1"/>
  <c r="M185" i="2"/>
  <c r="N185" i="2" s="1"/>
  <c r="M186" i="2"/>
  <c r="N186" i="2" s="1"/>
  <c r="M180" i="2"/>
  <c r="N180" i="2" s="1"/>
  <c r="M181" i="2"/>
  <c r="N181" i="2" s="1"/>
  <c r="M182" i="2"/>
  <c r="N182" i="2" s="1"/>
  <c r="M183" i="2"/>
  <c r="N183" i="2" s="1"/>
  <c r="M176" i="2"/>
  <c r="N176" i="2" s="1"/>
  <c r="M177" i="2"/>
  <c r="N177" i="2" s="1"/>
  <c r="M175" i="2"/>
  <c r="N175" i="2" s="1"/>
  <c r="M178" i="2"/>
  <c r="N178" i="2" s="1"/>
  <c r="M172" i="2"/>
  <c r="N172" i="2" s="1"/>
  <c r="M170" i="2"/>
  <c r="N170" i="2" s="1"/>
  <c r="M171" i="2"/>
  <c r="N171" i="2" s="1"/>
  <c r="M173" i="2"/>
  <c r="N173" i="2" s="1"/>
  <c r="M165" i="2"/>
  <c r="N165" i="2" s="1"/>
  <c r="M168" i="2"/>
  <c r="N168" i="2" s="1"/>
  <c r="M163" i="2"/>
  <c r="N163" i="2" s="1"/>
  <c r="J159" i="2"/>
  <c r="L159" i="2" s="1"/>
  <c r="J158" i="2"/>
  <c r="L158" i="2" s="1"/>
  <c r="J157" i="2"/>
  <c r="L157" i="2" s="1"/>
  <c r="J156" i="2"/>
  <c r="L156" i="2" s="1"/>
  <c r="J154" i="2"/>
  <c r="L154" i="2" s="1"/>
  <c r="J153" i="2"/>
  <c r="L153" i="2" s="1"/>
  <c r="J152" i="2"/>
  <c r="L152" i="2" s="1"/>
  <c r="J151" i="2"/>
  <c r="L151" i="2" s="1"/>
  <c r="J149" i="2"/>
  <c r="L149" i="2" s="1"/>
  <c r="J148" i="2"/>
  <c r="L148" i="2" s="1"/>
  <c r="M148" i="2" s="1"/>
  <c r="J147" i="2"/>
  <c r="L147" i="2" s="1"/>
  <c r="M147" i="2" s="1"/>
  <c r="J146" i="2"/>
  <c r="L146" i="2" s="1"/>
  <c r="J144" i="2"/>
  <c r="L144" i="2" s="1"/>
  <c r="J143" i="2"/>
  <c r="L143" i="2" s="1"/>
  <c r="M143" i="2" s="1"/>
  <c r="J142" i="2"/>
  <c r="L142" i="2" s="1"/>
  <c r="M142" i="2" s="1"/>
  <c r="J141" i="2"/>
  <c r="L141" i="2" s="1"/>
  <c r="G141" i="2"/>
  <c r="G142" i="2" s="1"/>
  <c r="G144" i="2" s="1"/>
  <c r="G146" i="2" s="1"/>
  <c r="J139" i="2"/>
  <c r="L139" i="2" s="1"/>
  <c r="J138" i="2"/>
  <c r="L138" i="2" s="1"/>
  <c r="J137" i="2"/>
  <c r="L137" i="2" s="1"/>
  <c r="J136" i="2"/>
  <c r="L136" i="2" s="1"/>
  <c r="L134" i="2"/>
  <c r="L133" i="2"/>
  <c r="L132" i="2"/>
  <c r="L131" i="2"/>
  <c r="M131" i="2" s="1"/>
  <c r="N131" i="2" s="1"/>
  <c r="L129" i="2"/>
  <c r="L128" i="2"/>
  <c r="L127" i="2"/>
  <c r="L126" i="2"/>
  <c r="M152" i="2" l="1"/>
  <c r="N152" i="2" s="1"/>
  <c r="M151" i="2"/>
  <c r="N151" i="2" s="1"/>
  <c r="G147" i="2"/>
  <c r="G149" i="2" s="1"/>
  <c r="G151" i="2"/>
  <c r="G152" i="2" s="1"/>
  <c r="G153" i="2" s="1"/>
  <c r="G154" i="2" s="1"/>
  <c r="M157" i="2"/>
  <c r="N157" i="2" s="1"/>
  <c r="M156" i="2"/>
  <c r="N156" i="2" s="1"/>
  <c r="M158" i="2"/>
  <c r="N158" i="2" s="1"/>
  <c r="M159" i="2"/>
  <c r="N159" i="2" s="1"/>
  <c r="M154" i="2"/>
  <c r="N154" i="2" s="1"/>
  <c r="M153" i="2"/>
  <c r="N153" i="2" s="1"/>
  <c r="M146" i="2"/>
  <c r="N146" i="2" s="1"/>
  <c r="M149" i="2"/>
  <c r="N149" i="2" s="1"/>
  <c r="N147" i="2"/>
  <c r="N148" i="2"/>
  <c r="M141" i="2"/>
  <c r="N141" i="2"/>
  <c r="M144" i="2"/>
  <c r="N144" i="2" s="1"/>
  <c r="N142" i="2"/>
  <c r="N143" i="2"/>
  <c r="M137" i="2"/>
  <c r="N137" i="2" s="1"/>
  <c r="M136" i="2"/>
  <c r="N136" i="2" s="1"/>
  <c r="M138" i="2"/>
  <c r="N138" i="2" s="1"/>
  <c r="M139" i="2"/>
  <c r="N139" i="2" s="1"/>
  <c r="M134" i="2"/>
  <c r="N134" i="2" s="1"/>
  <c r="M132" i="2"/>
  <c r="N132" i="2" s="1"/>
  <c r="M133" i="2"/>
  <c r="N133" i="2" s="1"/>
  <c r="M128" i="2"/>
  <c r="N128" i="2" s="1"/>
  <c r="M126" i="2"/>
  <c r="N126" i="2" s="1"/>
  <c r="M127" i="2"/>
  <c r="N127" i="2" s="1"/>
  <c r="M129" i="2"/>
  <c r="N129" i="2" s="1"/>
  <c r="L108" i="2"/>
  <c r="M108" i="2" s="1"/>
  <c r="N108" i="2" s="1"/>
  <c r="J107" i="2"/>
  <c r="L107" i="2" s="1"/>
  <c r="G107" i="2"/>
  <c r="D107" i="2"/>
  <c r="D108" i="2" s="1"/>
  <c r="B107" i="2"/>
  <c r="B108" i="2" s="1"/>
  <c r="J112" i="2"/>
  <c r="L112" i="2" s="1"/>
  <c r="J113" i="2"/>
  <c r="L113" i="2" s="1"/>
  <c r="J121" i="2"/>
  <c r="L121" i="2" s="1"/>
  <c r="J123" i="2"/>
  <c r="L123" i="2" s="1"/>
  <c r="J119" i="2"/>
  <c r="L119" i="2" s="1"/>
  <c r="J111" i="2"/>
  <c r="L111" i="2" s="1"/>
  <c r="J114" i="2"/>
  <c r="L114" i="2" s="1"/>
  <c r="J115" i="2"/>
  <c r="L115" i="2" s="1"/>
  <c r="J116" i="2"/>
  <c r="L116" i="2" s="1"/>
  <c r="J117" i="2"/>
  <c r="L117" i="2" s="1"/>
  <c r="J118" i="2"/>
  <c r="L118" i="2" s="1"/>
  <c r="J120" i="2"/>
  <c r="L120" i="2" s="1"/>
  <c r="J122" i="2"/>
  <c r="L122" i="2" s="1"/>
  <c r="J124" i="2"/>
  <c r="L124" i="2" s="1"/>
  <c r="J110" i="2"/>
  <c r="L110" i="2" s="1"/>
  <c r="J109" i="2"/>
  <c r="L109" i="2" s="1"/>
  <c r="J106" i="2"/>
  <c r="L106" i="2" s="1"/>
  <c r="J105" i="2"/>
  <c r="L105" i="2" s="1"/>
  <c r="J104" i="2"/>
  <c r="L104" i="2" s="1"/>
  <c r="J103" i="2"/>
  <c r="L103" i="2" s="1"/>
  <c r="M107" i="2" l="1"/>
  <c r="N107" i="2" s="1"/>
  <c r="M112" i="2"/>
  <c r="N112" i="2" s="1"/>
  <c r="M113" i="2"/>
  <c r="N113" i="2" s="1"/>
  <c r="M121" i="2"/>
  <c r="N121" i="2" s="1"/>
  <c r="M123" i="2"/>
  <c r="N123" i="2" s="1"/>
  <c r="M119" i="2"/>
  <c r="N119" i="2" s="1"/>
  <c r="M111" i="2"/>
  <c r="N111" i="2" s="1"/>
  <c r="M114" i="2"/>
  <c r="N114" i="2" s="1"/>
  <c r="M115" i="2"/>
  <c r="N115" i="2" s="1"/>
  <c r="M116" i="2"/>
  <c r="N116" i="2" s="1"/>
  <c r="M117" i="2"/>
  <c r="N117" i="2" s="1"/>
  <c r="M118" i="2"/>
  <c r="N118" i="2" s="1"/>
  <c r="M120" i="2"/>
  <c r="N120" i="2" s="1"/>
  <c r="M122" i="2"/>
  <c r="N122" i="2" s="1"/>
  <c r="M124" i="2"/>
  <c r="N124" i="2" s="1"/>
  <c r="M110" i="2"/>
  <c r="N110" i="2" s="1"/>
  <c r="M109" i="2"/>
  <c r="N109" i="2" s="1"/>
  <c r="M106" i="2"/>
  <c r="N106" i="2" s="1"/>
  <c r="M105" i="2"/>
  <c r="N105" i="2" s="1"/>
  <c r="M104" i="2"/>
  <c r="N104" i="2" s="1"/>
  <c r="M103" i="2"/>
  <c r="N103" i="2" s="1"/>
  <c r="J35" i="2" l="1"/>
  <c r="J34" i="2"/>
  <c r="J33" i="2"/>
  <c r="J32" i="2"/>
  <c r="J31" i="2"/>
  <c r="J30" i="2"/>
  <c r="J29" i="2"/>
  <c r="J28" i="2"/>
  <c r="J27" i="2"/>
  <c r="J26" i="2"/>
  <c r="J24" i="2"/>
  <c r="J23" i="2"/>
  <c r="J22" i="2"/>
  <c r="J19" i="2"/>
  <c r="J18" i="2"/>
  <c r="J210" i="2"/>
  <c r="J220" i="2"/>
  <c r="J219" i="2"/>
  <c r="J218" i="2"/>
  <c r="J217" i="2"/>
  <c r="J216" i="2"/>
  <c r="J215" i="2"/>
  <c r="J214" i="2"/>
  <c r="J213" i="2"/>
  <c r="J212" i="2"/>
  <c r="J211" i="2"/>
  <c r="J231" i="2"/>
  <c r="J230" i="2"/>
  <c r="J229" i="2"/>
  <c r="J228" i="2"/>
  <c r="J227" i="2"/>
  <c r="J226" i="2"/>
  <c r="J225" i="2"/>
  <c r="J224" i="2"/>
  <c r="J223" i="2"/>
  <c r="J222" i="2"/>
  <c r="J221" i="2"/>
  <c r="J233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17" i="2" l="1"/>
  <c r="J98" i="2" l="1"/>
  <c r="L98" i="2" s="1"/>
  <c r="J97" i="2"/>
  <c r="L97" i="2" s="1"/>
  <c r="I47" i="3"/>
  <c r="K47" i="3" s="1"/>
  <c r="L47" i="3" s="1"/>
  <c r="M47" i="3" s="1"/>
  <c r="I46" i="3"/>
  <c r="K46" i="3" s="1"/>
  <c r="L46" i="3" s="1"/>
  <c r="K45" i="3"/>
  <c r="I43" i="3"/>
  <c r="K43" i="3" s="1"/>
  <c r="L43" i="3" s="1"/>
  <c r="M43" i="3" s="1"/>
  <c r="I42" i="3"/>
  <c r="K42" i="3" s="1"/>
  <c r="I37" i="3"/>
  <c r="K37" i="3" s="1"/>
  <c r="I32" i="3"/>
  <c r="K32" i="3" s="1"/>
  <c r="I26" i="3"/>
  <c r="K26" i="3" s="1"/>
  <c r="I25" i="3"/>
  <c r="K25" i="3" s="1"/>
  <c r="L25" i="3" s="1"/>
  <c r="M25" i="3" s="1"/>
  <c r="K20" i="3"/>
  <c r="L20" i="3" s="1"/>
  <c r="M20" i="3" s="1"/>
  <c r="I41" i="3"/>
  <c r="K41" i="3" s="1"/>
  <c r="I48" i="3"/>
  <c r="K48" i="3" s="1"/>
  <c r="I45" i="3"/>
  <c r="I40" i="3"/>
  <c r="K40" i="3" s="1"/>
  <c r="I38" i="3"/>
  <c r="K38" i="3" s="1"/>
  <c r="I36" i="3"/>
  <c r="K36" i="3" s="1"/>
  <c r="I35" i="3"/>
  <c r="K35" i="3" s="1"/>
  <c r="I33" i="3"/>
  <c r="K33" i="3" s="1"/>
  <c r="I31" i="3"/>
  <c r="K31" i="3" s="1"/>
  <c r="I30" i="3"/>
  <c r="K30" i="3" s="1"/>
  <c r="F30" i="3"/>
  <c r="F31" i="3" s="1"/>
  <c r="F33" i="3" s="1"/>
  <c r="F35" i="3" s="1"/>
  <c r="I28" i="3"/>
  <c r="K28" i="3" s="1"/>
  <c r="L28" i="3" s="1"/>
  <c r="M28" i="3" s="1"/>
  <c r="I27" i="3"/>
  <c r="K27" i="3" s="1"/>
  <c r="I23" i="3"/>
  <c r="K23" i="3" s="1"/>
  <c r="L23" i="3" s="1"/>
  <c r="M23" i="3" s="1"/>
  <c r="I22" i="3"/>
  <c r="K22" i="3" s="1"/>
  <c r="L22" i="3" s="1"/>
  <c r="M22" i="3" s="1"/>
  <c r="I21" i="3"/>
  <c r="K21" i="3" s="1"/>
  <c r="K18" i="3"/>
  <c r="L18" i="3" s="1"/>
  <c r="I17" i="3"/>
  <c r="K17" i="3" s="1"/>
  <c r="I16" i="3"/>
  <c r="K16" i="3" s="1"/>
  <c r="I15" i="3"/>
  <c r="K15" i="3" s="1"/>
  <c r="B136" i="3"/>
  <c r="L45" i="3" l="1"/>
  <c r="M45" i="3" s="1"/>
  <c r="M98" i="2"/>
  <c r="N98" i="2" s="1"/>
  <c r="M97" i="2"/>
  <c r="N97" i="2" s="1"/>
  <c r="M46" i="3"/>
  <c r="L37" i="3"/>
  <c r="M37" i="3" s="1"/>
  <c r="M18" i="3"/>
  <c r="L26" i="3"/>
  <c r="M26" i="3" s="1"/>
  <c r="L27" i="3"/>
  <c r="M27" i="3" s="1"/>
  <c r="L21" i="3"/>
  <c r="M21" i="3" s="1"/>
  <c r="L16" i="3"/>
  <c r="M16" i="3" s="1"/>
  <c r="L36" i="3"/>
  <c r="M36" i="3" s="1"/>
  <c r="F36" i="3"/>
  <c r="F38" i="3" s="1"/>
  <c r="F40" i="3"/>
  <c r="F41" i="3" s="1"/>
  <c r="F42" i="3" s="1"/>
  <c r="F43" i="3" s="1"/>
  <c r="L42" i="3"/>
  <c r="M42" i="3" s="1"/>
  <c r="L30" i="3"/>
  <c r="M30" i="3" s="1"/>
  <c r="L33" i="3"/>
  <c r="M33" i="3" s="1"/>
  <c r="L48" i="3"/>
  <c r="M48" i="3"/>
  <c r="L31" i="3"/>
  <c r="M31" i="3" s="1"/>
  <c r="L41" i="3"/>
  <c r="M41" i="3" s="1"/>
  <c r="L17" i="3"/>
  <c r="M17" i="3" s="1"/>
  <c r="L15" i="3"/>
  <c r="M15" i="3" s="1"/>
  <c r="L35" i="3"/>
  <c r="M35" i="3" s="1"/>
  <c r="L40" i="3"/>
  <c r="M40" i="3" s="1"/>
  <c r="L32" i="3"/>
  <c r="M32" i="3" s="1"/>
  <c r="L38" i="3"/>
  <c r="M38" i="3" s="1"/>
  <c r="J48" i="2"/>
  <c r="G42" i="2" l="1"/>
  <c r="J58" i="2"/>
  <c r="L58" i="2" s="1"/>
  <c r="J79" i="2"/>
  <c r="M58" i="2" l="1"/>
  <c r="N58" i="2" s="1"/>
  <c r="L219" i="2"/>
  <c r="L223" i="2"/>
  <c r="L210" i="2"/>
  <c r="L211" i="2"/>
  <c r="L93" i="2"/>
  <c r="M219" i="2" l="1"/>
  <c r="N219" i="2" s="1"/>
  <c r="M223" i="2"/>
  <c r="N223" i="2" s="1"/>
  <c r="M211" i="2"/>
  <c r="N211" i="2" s="1"/>
  <c r="M210" i="2"/>
  <c r="N210" i="2" s="1"/>
  <c r="M93" i="2"/>
  <c r="N93" i="2" s="1"/>
  <c r="G17" i="2"/>
  <c r="G16" i="2"/>
  <c r="J90" i="2"/>
  <c r="L90" i="2" s="1"/>
  <c r="G30" i="2"/>
  <c r="G48" i="2"/>
  <c r="M90" i="2" l="1"/>
  <c r="N90" i="2" s="1"/>
  <c r="D63" i="2"/>
  <c r="J42" i="2"/>
  <c r="L42" i="2" s="1"/>
  <c r="M42" i="2" s="1"/>
  <c r="N42" i="2" s="1"/>
  <c r="J41" i="2"/>
  <c r="L41" i="2" s="1"/>
  <c r="M41" i="2" s="1"/>
  <c r="D41" i="2"/>
  <c r="D42" i="2" s="1"/>
  <c r="B41" i="2"/>
  <c r="B42" i="2" s="1"/>
  <c r="N41" i="2" l="1"/>
  <c r="J63" i="2"/>
  <c r="L63" i="2" s="1"/>
  <c r="M63" i="2" s="1"/>
  <c r="N63" i="2" s="1"/>
  <c r="J99" i="2"/>
  <c r="L99" i="2" s="1"/>
  <c r="J70" i="2"/>
  <c r="L70" i="2" s="1"/>
  <c r="J69" i="2"/>
  <c r="L69" i="2" s="1"/>
  <c r="J68" i="2"/>
  <c r="L68" i="2" s="1"/>
  <c r="J67" i="2"/>
  <c r="L67" i="2" s="1"/>
  <c r="J66" i="2"/>
  <c r="L66" i="2" s="1"/>
  <c r="J65" i="2"/>
  <c r="L65" i="2" s="1"/>
  <c r="M65" i="2" s="1"/>
  <c r="N65" i="2" s="1"/>
  <c r="J64" i="2"/>
  <c r="L64" i="2" s="1"/>
  <c r="M64" i="2" s="1"/>
  <c r="N64" i="2" s="1"/>
  <c r="G64" i="2"/>
  <c r="G65" i="2" s="1"/>
  <c r="G66" i="2" s="1"/>
  <c r="G70" i="2" s="1"/>
  <c r="D64" i="2"/>
  <c r="D65" i="2" s="1"/>
  <c r="B64" i="2"/>
  <c r="B65" i="2" s="1"/>
  <c r="D66" i="2" l="1"/>
  <c r="D67" i="2" s="1"/>
  <c r="D68" i="2" s="1"/>
  <c r="D69" i="2" s="1"/>
  <c r="M66" i="2"/>
  <c r="N66" i="2" s="1"/>
  <c r="M68" i="2"/>
  <c r="N68" i="2" s="1"/>
  <c r="B71" i="2"/>
  <c r="B66" i="2"/>
  <c r="B67" i="2" s="1"/>
  <c r="B68" i="2" s="1"/>
  <c r="B69" i="2" s="1"/>
  <c r="M67" i="2"/>
  <c r="N67" i="2" s="1"/>
  <c r="M69" i="2"/>
  <c r="N69" i="2" s="1"/>
  <c r="M70" i="2"/>
  <c r="N70" i="2" s="1"/>
  <c r="M99" i="2"/>
  <c r="N99" i="2" s="1"/>
  <c r="L226" i="2"/>
  <c r="M226" i="2" s="1"/>
  <c r="N226" i="2" s="1"/>
  <c r="L225" i="2"/>
  <c r="L224" i="2"/>
  <c r="L220" i="2"/>
  <c r="L218" i="2"/>
  <c r="M218" i="2" s="1"/>
  <c r="N218" i="2" s="1"/>
  <c r="D218" i="2"/>
  <c r="D220" i="2" s="1"/>
  <c r="D224" i="2" s="1"/>
  <c r="D225" i="2" s="1"/>
  <c r="D226" i="2" s="1"/>
  <c r="B218" i="2"/>
  <c r="B224" i="2" s="1"/>
  <c r="B225" i="2" s="1"/>
  <c r="B226" i="2" s="1"/>
  <c r="J91" i="2"/>
  <c r="L91" i="2" s="1"/>
  <c r="G91" i="2"/>
  <c r="D91" i="2"/>
  <c r="B91" i="2"/>
  <c r="J87" i="2"/>
  <c r="L87" i="2" s="1"/>
  <c r="M87" i="2" s="1"/>
  <c r="N87" i="2" s="1"/>
  <c r="G87" i="2"/>
  <c r="D87" i="2"/>
  <c r="D88" i="2" s="1"/>
  <c r="D89" i="2" s="1"/>
  <c r="B87" i="2"/>
  <c r="J94" i="2"/>
  <c r="L94" i="2" s="1"/>
  <c r="G94" i="2"/>
  <c r="D94" i="2"/>
  <c r="B94" i="2"/>
  <c r="J89" i="2"/>
  <c r="L89" i="2" s="1"/>
  <c r="J88" i="2"/>
  <c r="L88" i="2" s="1"/>
  <c r="M88" i="2" s="1"/>
  <c r="N88" i="2" s="1"/>
  <c r="B70" i="2" l="1"/>
  <c r="D70" i="2"/>
  <c r="M89" i="2"/>
  <c r="N89" i="2" s="1"/>
  <c r="M94" i="2"/>
  <c r="N94" i="2" s="1"/>
  <c r="M91" i="2"/>
  <c r="N91" i="2" s="1"/>
  <c r="M225" i="2"/>
  <c r="N225" i="2" s="1"/>
  <c r="M224" i="2"/>
  <c r="N224" i="2" s="1"/>
  <c r="M220" i="2"/>
  <c r="N220" i="2" s="1"/>
  <c r="J102" i="2"/>
  <c r="L102" i="2" s="1"/>
  <c r="J101" i="2"/>
  <c r="L101" i="2" s="1"/>
  <c r="J100" i="2"/>
  <c r="L100" i="2" s="1"/>
  <c r="B88" i="2"/>
  <c r="B89" i="2" s="1"/>
  <c r="M101" i="2" l="1"/>
  <c r="N101" i="2" s="1"/>
  <c r="M100" i="2"/>
  <c r="N100" i="2" s="1"/>
  <c r="M102" i="2"/>
  <c r="N102" i="2" s="1"/>
  <c r="L230" i="2"/>
  <c r="G230" i="2"/>
  <c r="L229" i="2"/>
  <c r="M229" i="2" s="1"/>
  <c r="N229" i="2" s="1"/>
  <c r="D229" i="2"/>
  <c r="D230" i="2" s="1"/>
  <c r="B230" i="2"/>
  <c r="M230" i="2" l="1"/>
  <c r="N230" i="2" s="1"/>
  <c r="J96" i="2"/>
  <c r="G96" i="2"/>
  <c r="D96" i="2"/>
  <c r="B96" i="2"/>
  <c r="L96" i="2" l="1"/>
  <c r="G100" i="2"/>
  <c r="G99" i="2"/>
  <c r="D100" i="2"/>
  <c r="D99" i="2"/>
  <c r="B100" i="2"/>
  <c r="B99" i="2"/>
  <c r="H16" i="2"/>
  <c r="J16" i="2" s="1"/>
  <c r="L18" i="2"/>
  <c r="J92" i="2"/>
  <c r="B101" i="2" l="1"/>
  <c r="B102" i="2" s="1"/>
  <c r="B103" i="2"/>
  <c r="D101" i="2"/>
  <c r="D102" i="2" s="1"/>
  <c r="D103" i="2"/>
  <c r="G101" i="2"/>
  <c r="G102" i="2" s="1"/>
  <c r="G103" i="2"/>
  <c r="M96" i="2"/>
  <c r="N96" i="2" s="1"/>
  <c r="M18" i="2"/>
  <c r="N18" i="2" s="1"/>
  <c r="J45" i="2"/>
  <c r="L45" i="2" s="1"/>
  <c r="L19" i="2"/>
  <c r="L17" i="2"/>
  <c r="J71" i="2"/>
  <c r="L71" i="2" s="1"/>
  <c r="M71" i="2" s="1"/>
  <c r="N71" i="2" s="1"/>
  <c r="J62" i="2"/>
  <c r="L62" i="2" s="1"/>
  <c r="M62" i="2" s="1"/>
  <c r="N62" i="2" s="1"/>
  <c r="J78" i="2"/>
  <c r="L78" i="2" s="1"/>
  <c r="M78" i="2" s="1"/>
  <c r="N78" i="2" s="1"/>
  <c r="J77" i="2"/>
  <c r="L77" i="2" s="1"/>
  <c r="M77" i="2" s="1"/>
  <c r="N77" i="2" s="1"/>
  <c r="J46" i="2"/>
  <c r="L46" i="2" s="1"/>
  <c r="M46" i="2" s="1"/>
  <c r="N46" i="2" s="1"/>
  <c r="J44" i="2"/>
  <c r="L44" i="2" s="1"/>
  <c r="M44" i="2" s="1"/>
  <c r="N44" i="2" s="1"/>
  <c r="J43" i="2"/>
  <c r="L43" i="2" s="1"/>
  <c r="M43" i="2" s="1"/>
  <c r="N43" i="2" s="1"/>
  <c r="J38" i="2"/>
  <c r="L38" i="2" s="1"/>
  <c r="L22" i="2"/>
  <c r="L233" i="2"/>
  <c r="O96" i="2" l="1"/>
  <c r="P96" i="2" s="1"/>
  <c r="M45" i="2"/>
  <c r="N45" i="2" s="1"/>
  <c r="M19" i="2"/>
  <c r="N19" i="2" s="1"/>
  <c r="M17" i="2"/>
  <c r="N17" i="2" s="1"/>
  <c r="M38" i="2"/>
  <c r="N38" i="2" s="1"/>
  <c r="M22" i="2"/>
  <c r="N22" i="2" s="1"/>
  <c r="M233" i="2"/>
  <c r="N233" i="2" s="1"/>
  <c r="L228" i="2" l="1"/>
  <c r="L227" i="2"/>
  <c r="M228" i="2" l="1"/>
  <c r="N228" i="2" s="1"/>
  <c r="M227" i="2"/>
  <c r="N227" i="2" s="1"/>
  <c r="J84" i="2" l="1"/>
  <c r="L84" i="2" s="1"/>
  <c r="M84" i="2" s="1"/>
  <c r="N84" i="2" s="1"/>
  <c r="J80" i="2"/>
  <c r="L80" i="2" s="1"/>
  <c r="M80" i="2" s="1"/>
  <c r="N80" i="2" s="1"/>
  <c r="J74" i="2"/>
  <c r="L74" i="2" s="1"/>
  <c r="M74" i="2" s="1"/>
  <c r="N74" i="2" s="1"/>
  <c r="J73" i="2"/>
  <c r="L73" i="2" s="1"/>
  <c r="M73" i="2" s="1"/>
  <c r="N73" i="2" s="1"/>
  <c r="L92" i="2"/>
  <c r="M92" i="2" s="1"/>
  <c r="N92" i="2" s="1"/>
  <c r="J72" i="2"/>
  <c r="L72" i="2" s="1"/>
  <c r="M72" i="2" s="1"/>
  <c r="N72" i="2" s="1"/>
  <c r="J76" i="2"/>
  <c r="L76" i="2" s="1"/>
  <c r="M76" i="2" s="1"/>
  <c r="N76" i="2" s="1"/>
  <c r="L79" i="2"/>
  <c r="M79" i="2" s="1"/>
  <c r="L34" i="2"/>
  <c r="J75" i="2"/>
  <c r="L75" i="2" s="1"/>
  <c r="M75" i="2" s="1"/>
  <c r="J61" i="2"/>
  <c r="L61" i="2" s="1"/>
  <c r="L28" i="2"/>
  <c r="M34" i="2" l="1"/>
  <c r="N34" i="2" s="1"/>
  <c r="N75" i="2"/>
  <c r="N79" i="2"/>
  <c r="M61" i="2"/>
  <c r="N61" i="2" s="1"/>
  <c r="M28" i="2"/>
  <c r="N28" i="2" s="1"/>
  <c r="J81" i="2"/>
  <c r="L81" i="2" s="1"/>
  <c r="J82" i="2"/>
  <c r="L82" i="2" s="1"/>
  <c r="M82" i="2" l="1"/>
  <c r="N82" i="2" s="1"/>
  <c r="M81" i="2"/>
  <c r="N81" i="2" s="1"/>
  <c r="J53" i="2"/>
  <c r="L53" i="2" s="1"/>
  <c r="M53" i="2" s="1"/>
  <c r="N53" i="2" s="1"/>
  <c r="J52" i="2"/>
  <c r="L52" i="2" s="1"/>
  <c r="M52" i="2" s="1"/>
  <c r="N52" i="2" s="1"/>
  <c r="J51" i="2"/>
  <c r="L51" i="2" s="1"/>
  <c r="M51" i="2" s="1"/>
  <c r="N51" i="2" s="1"/>
  <c r="J50" i="2"/>
  <c r="L50" i="2" s="1"/>
  <c r="M50" i="2" s="1"/>
  <c r="N50" i="2" s="1"/>
  <c r="J49" i="2"/>
  <c r="L49" i="2" s="1"/>
  <c r="M49" i="2" s="1"/>
  <c r="N49" i="2" s="1"/>
  <c r="L48" i="2"/>
  <c r="M48" i="2" s="1"/>
  <c r="N48" i="2" s="1"/>
  <c r="J47" i="2"/>
  <c r="L47" i="2" s="1"/>
  <c r="M47" i="2" s="1"/>
  <c r="N47" i="2" s="1"/>
  <c r="J40" i="2"/>
  <c r="L40" i="2" s="1"/>
  <c r="M40" i="2" s="1"/>
  <c r="N40" i="2" s="1"/>
  <c r="J39" i="2"/>
  <c r="L39" i="2" s="1"/>
  <c r="M39" i="2" s="1"/>
  <c r="N39" i="2" s="1"/>
  <c r="J37" i="2"/>
  <c r="L37" i="2" s="1"/>
  <c r="M37" i="2" s="1"/>
  <c r="N37" i="2" s="1"/>
  <c r="L248" i="2" l="1"/>
  <c r="M248" i="2" l="1"/>
  <c r="N248" i="2" s="1"/>
  <c r="L33" i="2"/>
  <c r="M33" i="2" s="1"/>
  <c r="N33" i="2" s="1"/>
  <c r="L31" i="2" l="1"/>
  <c r="M31" i="2" s="1"/>
  <c r="N31" i="2" s="1"/>
  <c r="L32" i="2"/>
  <c r="M32" i="2" s="1"/>
  <c r="N32" i="2" s="1"/>
  <c r="L27" i="2"/>
  <c r="M27" i="2" s="1"/>
  <c r="N27" i="2" s="1"/>
  <c r="L29" i="2"/>
  <c r="M29" i="2" s="1"/>
  <c r="N29" i="2" s="1"/>
  <c r="J59" i="2"/>
  <c r="L59" i="2" s="1"/>
  <c r="M59" i="2" s="1"/>
  <c r="N59" i="2" s="1"/>
  <c r="L30" i="2"/>
  <c r="M30" i="2" s="1"/>
  <c r="N30" i="2" s="1"/>
  <c r="J234" i="2" l="1"/>
  <c r="L234" i="2" s="1"/>
  <c r="J232" i="2"/>
  <c r="L232" i="2" s="1"/>
  <c r="L231" i="2"/>
  <c r="L217" i="2"/>
  <c r="M217" i="2" s="1"/>
  <c r="N217" i="2" s="1"/>
  <c r="L216" i="2"/>
  <c r="L215" i="2"/>
  <c r="L214" i="2"/>
  <c r="L213" i="2"/>
  <c r="L212" i="2"/>
  <c r="L24" i="2"/>
  <c r="L23" i="2"/>
  <c r="L21" i="2"/>
  <c r="L26" i="2"/>
  <c r="L16" i="2"/>
  <c r="L35" i="2"/>
  <c r="J60" i="2"/>
  <c r="L60" i="2" s="1"/>
  <c r="M232" i="2" l="1"/>
  <c r="N232" i="2" s="1"/>
  <c r="M215" i="2"/>
  <c r="N215" i="2" s="1"/>
  <c r="M212" i="2"/>
  <c r="N212" i="2" s="1"/>
  <c r="M216" i="2"/>
  <c r="N216" i="2" s="1"/>
  <c r="M213" i="2"/>
  <c r="N213" i="2" s="1"/>
  <c r="M214" i="2"/>
  <c r="N214" i="2" s="1"/>
  <c r="M231" i="2"/>
  <c r="N231" i="2" s="1"/>
  <c r="M234" i="2"/>
  <c r="N234" i="2" s="1"/>
  <c r="M21" i="2"/>
  <c r="N21" i="2" s="1"/>
  <c r="M23" i="2"/>
  <c r="N23" i="2" s="1"/>
  <c r="M24" i="2"/>
  <c r="N24" i="2" s="1"/>
  <c r="M35" i="2"/>
  <c r="N35" i="2" s="1"/>
  <c r="M16" i="2"/>
  <c r="N16" i="2" s="1"/>
  <c r="N15" i="2" s="1"/>
  <c r="M26" i="2"/>
  <c r="N26" i="2" s="1"/>
  <c r="M60" i="2"/>
  <c r="N60" i="2" s="1"/>
  <c r="N209" i="2" l="1"/>
  <c r="N25" i="2"/>
  <c r="N20" i="2"/>
  <c r="L247" i="2" l="1"/>
  <c r="L249" i="2"/>
  <c r="L246" i="2"/>
  <c r="L245" i="2"/>
  <c r="L244" i="2"/>
  <c r="L243" i="2"/>
  <c r="L241" i="2"/>
  <c r="L240" i="2"/>
  <c r="L242" i="2"/>
  <c r="L239" i="2"/>
  <c r="M246" i="2" l="1"/>
  <c r="N246" i="2" s="1"/>
  <c r="M239" i="2"/>
  <c r="N239" i="2" s="1"/>
  <c r="M243" i="2"/>
  <c r="N243" i="2" s="1"/>
  <c r="M247" i="2"/>
  <c r="N247" i="2" s="1"/>
  <c r="M241" i="2"/>
  <c r="N241" i="2" s="1"/>
  <c r="M242" i="2"/>
  <c r="N242" i="2" s="1"/>
  <c r="M244" i="2"/>
  <c r="N244" i="2" s="1"/>
  <c r="M240" i="2"/>
  <c r="N240" i="2" s="1"/>
  <c r="M245" i="2"/>
  <c r="N245" i="2" s="1"/>
  <c r="M249" i="2"/>
  <c r="N249" i="2" s="1"/>
  <c r="J86" i="2" l="1"/>
  <c r="L86" i="2" l="1"/>
  <c r="M86" i="2" s="1"/>
  <c r="N86" i="2" l="1"/>
  <c r="J95" i="2"/>
  <c r="L95" i="2" s="1"/>
  <c r="J57" i="2"/>
  <c r="L57" i="2" s="1"/>
  <c r="J56" i="2"/>
  <c r="L56" i="2" s="1"/>
  <c r="J85" i="2"/>
  <c r="L85" i="2" s="1"/>
  <c r="L238" i="2"/>
  <c r="L237" i="2"/>
  <c r="L236" i="2"/>
  <c r="J83" i="2"/>
  <c r="L83" i="2" s="1"/>
  <c r="J55" i="2"/>
  <c r="L55" i="2" s="1"/>
  <c r="J54" i="2"/>
  <c r="L54" i="2" s="1"/>
  <c r="M54" i="2" l="1"/>
  <c r="N54" i="2" s="1"/>
  <c r="M55" i="2"/>
  <c r="N55" i="2" s="1"/>
  <c r="M83" i="2"/>
  <c r="N83" i="2" s="1"/>
  <c r="M236" i="2"/>
  <c r="N236" i="2" s="1"/>
  <c r="M237" i="2"/>
  <c r="N237" i="2" s="1"/>
  <c r="M238" i="2"/>
  <c r="N238" i="2" s="1"/>
  <c r="M85" i="2"/>
  <c r="N85" i="2" s="1"/>
  <c r="M56" i="2"/>
  <c r="N56" i="2" s="1"/>
  <c r="M57" i="2"/>
  <c r="N57" i="2" s="1"/>
  <c r="M95" i="2"/>
  <c r="N95" i="2" s="1"/>
  <c r="N235" i="2" l="1"/>
  <c r="N36" i="2" l="1"/>
  <c r="N250" i="2" s="1"/>
</calcChain>
</file>

<file path=xl/sharedStrings.xml><?xml version="1.0" encoding="utf-8"?>
<sst xmlns="http://schemas.openxmlformats.org/spreadsheetml/2006/main" count="793" uniqueCount="386">
  <si>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</si>
  <si>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</si>
  <si>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</si>
  <si>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</si>
  <si>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</si>
  <si>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</si>
  <si>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</si>
  <si>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</si>
  <si>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</si>
  <si>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</si>
  <si>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</si>
  <si>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</si>
  <si>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</si>
  <si>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</si>
  <si>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</si>
  <si>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</si>
  <si>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</si>
  <si>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</si>
  <si>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</si>
  <si>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</si>
  <si>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</si>
  <si>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</si>
  <si>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</si>
  <si>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</si>
  <si>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</si>
  <si>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</si>
  <si>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</si>
  <si>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</si>
  <si>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</si>
  <si>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</si>
  <si>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</si>
  <si>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</si>
  <si>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</si>
  <si>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</si>
  <si>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</si>
  <si>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</si>
  <si>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</si>
  <si>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</si>
  <si>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</si>
  <si>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</si>
  <si>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</si>
  <si>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</si>
  <si>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</si>
  <si>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</si>
  <si>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</si>
  <si>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</si>
  <si>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</si>
  <si>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</si>
  <si>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</si>
  <si>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</si>
  <si>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</si>
  <si>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</si>
  <si>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</si>
  <si>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</si>
  <si>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</si>
  <si>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</si>
  <si>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</si>
  <si>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</si>
  <si>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</si>
  <si>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</si>
  <si>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</si>
  <si>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</si>
  <si>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</si>
  <si>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</si>
  <si>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</si>
  <si>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</si>
  <si>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</si>
  <si>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</si>
  <si>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</si>
  <si>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</si>
  <si>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JABON LIQUIDO PARA FREGAR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</si>
  <si>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</si>
  <si>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</si>
  <si>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</si>
  <si>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</si>
  <si>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</si>
  <si>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</si>
  <si>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</si>
  <si>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</si>
  <si>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</si>
  <si>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</si>
  <si>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</si>
  <si>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</si>
  <si>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</si>
  <si>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</si>
  <si>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</si>
  <si>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</si>
  <si>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</si>
  <si>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</si>
  <si>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</si>
  <si>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</si>
  <si>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</si>
  <si>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</si>
  <si>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</si>
  <si>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</si>
  <si>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</si>
  <si>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</si>
  <si>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</si>
  <si>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</si>
  <si>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</si>
  <si>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</si>
  <si>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</si>
  <si>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</si>
  <si>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</si>
  <si>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</si>
  <si>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</si>
  <si>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</si>
  <si>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</si>
  <si>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</si>
  <si>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</si>
  <si>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</si>
  <si>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</si>
  <si>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</si>
  <si>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</si>
  <si>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</si>
  <si>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</si>
  <si>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</si>
  <si>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</si>
  <si>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</si>
  <si>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</si>
  <si>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</si>
  <si>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</si>
  <si>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</si>
  <si>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</si>
  <si>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</si>
  <si>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</si>
  <si>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</si>
  <si>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</si>
  <si>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</si>
  <si>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</si>
  <si>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</si>
  <si>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</si>
  <si>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</si>
  <si>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</si>
  <si>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</si>
  <si>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</si>
  <si>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</si>
  <si>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</si>
  <si>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</si>
  <si>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</si>
  <si>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</si>
  <si>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</si>
  <si>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</si>
  <si>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</si>
  <si>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</si>
  <si>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</si>
  <si>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</si>
  <si>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</si>
  <si>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</si>
  <si>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</si>
  <si>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</si>
  <si>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</si>
  <si>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</si>
  <si>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</si>
  <si>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</si>
  <si>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</si>
  <si>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</si>
  <si>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</si>
  <si>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</si>
  <si>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</si>
  <si>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</si>
  <si>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</si>
  <si>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CANO MADEOLEO NO.2 CAOBA AMERICANA 100G</t>
  </si>
  <si>
    <t>CANO MADEOLEO NO.23 CAOBA AMERICANA 100G</t>
  </si>
  <si>
    <t>CARRO RUBBERMAID 4091 UTILITY NEGRO</t>
  </si>
  <si>
    <t>0126</t>
  </si>
  <si>
    <t>0127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</si>
  <si>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</si>
  <si>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</si>
  <si>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</si>
  <si>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</si>
  <si>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</si>
  <si>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</si>
  <si>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</si>
  <si>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</si>
  <si>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</si>
  <si>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</si>
  <si>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</si>
  <si>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</si>
  <si>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</si>
  <si>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</si>
  <si>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</si>
  <si>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</si>
  <si>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</si>
  <si>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</si>
  <si>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</si>
  <si>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</si>
  <si>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</si>
  <si>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</si>
  <si>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</si>
  <si>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</si>
  <si>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</si>
  <si>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</si>
  <si>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</si>
  <si>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</si>
  <si>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</si>
  <si>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</si>
  <si>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r>
      <t xml:space="preserve">  </t>
    </r>
    <r>
      <rPr>
        <b/>
        <sz val="12"/>
        <color theme="1"/>
        <rFont val="Times New Roman"/>
        <family val="1"/>
      </rPr>
      <t xml:space="preserve"> </t>
    </r>
  </si>
  <si>
    <t>AGEDA 15/2 AÑO 2020</t>
  </si>
  <si>
    <t>MEMORIA DDR3 4GB KINGSTON</t>
  </si>
  <si>
    <t>FUNDA #55 PLASTICA  PARA SAFACON</t>
  </si>
  <si>
    <t xml:space="preserve">  </t>
  </si>
  <si>
    <t>04/27/2019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</si>
  <si>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</si>
  <si>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</si>
  <si>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</si>
  <si>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</si>
  <si>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</si>
  <si>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</si>
  <si>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</si>
  <si>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</si>
  <si>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</si>
  <si>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</si>
  <si>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</si>
  <si>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</si>
  <si>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</si>
  <si>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</si>
  <si>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PAPEL CARBON 81/2X11 NEGRO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</si>
  <si>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</si>
  <si>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</si>
  <si>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</si>
  <si>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</si>
  <si>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</si>
  <si>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</si>
  <si>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</si>
  <si>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</si>
  <si>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 xml:space="preserve">                   Realizado por: </t>
  </si>
  <si>
    <r>
      <rPr>
        <b/>
        <sz val="10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10"/>
        <color theme="1"/>
        <rFont val="Calibri"/>
        <family val="2"/>
        <scheme val="minor"/>
      </rPr>
      <t xml:space="preserve">   
</t>
    </r>
    <r>
      <rPr>
        <b/>
        <sz val="10"/>
        <color theme="1"/>
        <rFont val="Calibri"/>
        <family val="2"/>
        <scheme val="minor"/>
      </rPr>
      <t>E-Mail: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Ecaba@sgn.gob.do</t>
    </r>
    <r>
      <rPr>
        <sz val="10"/>
        <color theme="1"/>
        <rFont val="Calibri"/>
        <family val="2"/>
        <scheme val="minor"/>
      </rPr>
      <t xml:space="preserve"> 
</t>
    </r>
    <r>
      <rPr>
        <b/>
        <sz val="10"/>
        <color theme="1"/>
        <rFont val="Calibri"/>
        <family val="2"/>
        <scheme val="minor"/>
      </rPr>
      <t>Web Site: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www.sgn.gob.do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RNC: 430098329</t>
    </r>
    <r>
      <rPr>
        <sz val="11"/>
        <color theme="1"/>
        <rFont val="Calibri"/>
        <family val="2"/>
        <scheme val="minor"/>
      </rPr>
      <t xml:space="preserve">
</t>
    </r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</si>
  <si>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</si>
  <si>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</si>
  <si>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</si>
  <si>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</si>
  <si>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</si>
  <si>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</si>
  <si>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</si>
  <si>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</si>
  <si>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</si>
  <si>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</si>
  <si>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</si>
  <si>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</si>
  <si>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</si>
  <si>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</si>
  <si>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</si>
  <si>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</si>
  <si>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</si>
  <si>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 xml:space="preserve">JABON LIQUIDO DE MANO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</si>
  <si>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</si>
  <si>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</si>
  <si>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</si>
  <si>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</si>
  <si>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</si>
  <si>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</si>
  <si>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</si>
  <si>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</si>
  <si>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</si>
  <si>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</si>
  <si>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</si>
  <si>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</si>
  <si>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</si>
  <si>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</si>
  <si>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</si>
  <si>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</si>
  <si>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</si>
  <si>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DETERGENTE EN POLVO 5 LIBRA</t>
  </si>
  <si>
    <t>FUNDA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</si>
  <si>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</si>
  <si>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</si>
  <si>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</si>
  <si>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</si>
  <si>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</si>
  <si>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</si>
  <si>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 xml:space="preserve"> Enc. Depto. Administrativo Financiero</t>
  </si>
  <si>
    <t>Fernando Gonzalez Sanchez</t>
  </si>
  <si>
    <t>Carlos Peña lalane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</si>
  <si>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</si>
  <si>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</si>
  <si>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</si>
  <si>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</si>
  <si>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</si>
  <si>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MISTOLIN FABULOSO FRAGANCIA 900ml</t>
  </si>
  <si>
    <t>EN ESPRAY BEEP 18 OZ.</t>
  </si>
  <si>
    <t>FUNDA 28X35 30 GALONES CALIBRE 120</t>
  </si>
  <si>
    <t>FUNDA 18X22</t>
  </si>
  <si>
    <t>1/12/20210</t>
  </si>
  <si>
    <t>ATOMIZADOR SPRAY 32 OZ</t>
  </si>
  <si>
    <t xml:space="preserve">ETIQUETAS AUTOADHESIVAS PARA FOLDER  LABELS </t>
  </si>
  <si>
    <t xml:space="preserve">      RELACION DE INVETARIO DE MATERIAL GASTABLE, TRIMESTRE ENERO / MARZO / 2022</t>
  </si>
  <si>
    <t xml:space="preserve"> TONNER Y CARTUCHOS </t>
  </si>
  <si>
    <t>TONER HP CF411A AZUL</t>
  </si>
  <si>
    <t xml:space="preserve">TONER HP CF413A ROJO </t>
  </si>
  <si>
    <t>TONER HP CF410A NEGRO</t>
  </si>
  <si>
    <t>CARTUCHO 711CZ  132A AMARILLO</t>
  </si>
  <si>
    <t xml:space="preserve">CARTUCHO 711CZ  131A ROJO </t>
  </si>
  <si>
    <t xml:space="preserve">CARTUCHO 711CZ  130   AZUL </t>
  </si>
  <si>
    <t>CARTUCHO 711CZ  133A NEGRO</t>
  </si>
  <si>
    <t>TONER CE413A ROJO</t>
  </si>
  <si>
    <t xml:space="preserve">TONER CE412A AMARILLO </t>
  </si>
  <si>
    <t xml:space="preserve">TONER CE411A AZUL </t>
  </si>
  <si>
    <t>TONER CE41OA NEGRO</t>
  </si>
  <si>
    <t>TONER HP 954XL N9484A  NEGRO</t>
  </si>
  <si>
    <t>TONER HP 954XL N9472A  AZUL</t>
  </si>
  <si>
    <t>0055</t>
  </si>
  <si>
    <t>TONER HP 954XL N9480A  AMARILLO</t>
  </si>
  <si>
    <t xml:space="preserve">TONER HP CF351A  AZUL </t>
  </si>
  <si>
    <t xml:space="preserve">TONER HP CF352A  AMARILLO </t>
  </si>
  <si>
    <t>TONER  HP  CF353A  ROJO</t>
  </si>
  <si>
    <t>TONER HP 954XL N9476A  ROJO</t>
  </si>
  <si>
    <t>TONER HP CF350A  NEGRO</t>
  </si>
  <si>
    <t>TONER HP CE311A  AZUL</t>
  </si>
  <si>
    <t>TONER HP CE312A  AMARILLO</t>
  </si>
  <si>
    <t>TONER HP CE313A  ROJO</t>
  </si>
  <si>
    <t>TONER HP CE310A  NEGRO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</si>
  <si>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</si>
  <si>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</si>
  <si>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</si>
  <si>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</si>
  <si>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</si>
  <si>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</si>
  <si>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</si>
  <si>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</si>
  <si>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</si>
  <si>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</si>
  <si>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</si>
  <si>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</si>
  <si>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</si>
  <si>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</si>
  <si>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</si>
  <si>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 xml:space="preserve">      RELACION DE INVETARIO DE MATERIAL GASTABLE, TRIMESTRE ENERO / MARZO  / 2022</t>
  </si>
  <si>
    <t>047</t>
  </si>
  <si>
    <t>CAMARA WEB LOGITEC SC902S</t>
  </si>
  <si>
    <t>TONER HP CF412A AMARILLO</t>
  </si>
  <si>
    <t xml:space="preserve">                                            Auxiliar de almacen               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</si>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</sst>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22222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2" borderId="5" xfId="0" applyFill="1" applyBorder="1"/>
    <xf numFmtId="49" fontId="13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4" fontId="6" fillId="0" borderId="3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0" fillId="4" borderId="5" xfId="0" applyFill="1" applyBorder="1"/>
    <xf numFmtId="0" fontId="0" fillId="4" borderId="6" xfId="0" applyFill="1" applyBorder="1"/>
    <xf numFmtId="0" fontId="3" fillId="4" borderId="6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/>
    <xf numFmtId="0" fontId="20" fillId="0" borderId="0" xfId="0" applyFont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4" fontId="14" fillId="0" borderId="3" xfId="0" applyNumberFormat="1" applyFont="1" applyBorder="1"/>
    <xf numFmtId="0" fontId="4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4" fontId="6" fillId="0" borderId="2" xfId="0" applyNumberFormat="1" applyFont="1" applyBorder="1" applyAlignment="1">
      <alignment horizontal="left" vertical="top" wrapText="1"/>
    </xf>
    <xf numFmtId="14" fontId="6" fillId="3" borderId="1" xfId="0" applyNumberFormat="1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left" vertical="top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/>
    <xf numFmtId="0" fontId="0" fillId="3" borderId="1" xfId="0" applyFill="1" applyBorder="1"/>
    <xf numFmtId="0" fontId="24" fillId="0" borderId="0" xfId="0" applyFont="1" applyBorder="1"/>
    <xf numFmtId="0" fontId="24" fillId="0" borderId="0" xfId="0" applyFont="1"/>
    <xf numFmtId="0" fontId="24" fillId="3" borderId="0" xfId="0" applyFont="1" applyFill="1" applyBorder="1"/>
    <xf numFmtId="0" fontId="24" fillId="3" borderId="0" xfId="0" applyFont="1" applyFill="1"/>
    <xf numFmtId="0" fontId="24" fillId="3" borderId="1" xfId="0" applyFont="1" applyFill="1" applyBorder="1"/>
    <xf numFmtId="49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4" fontId="27" fillId="3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top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/>
    </xf>
    <xf numFmtId="0" fontId="27" fillId="3" borderId="1" xfId="0" applyFont="1" applyFill="1" applyBorder="1"/>
    <xf numFmtId="0" fontId="27" fillId="3" borderId="0" xfId="0" applyFont="1" applyFill="1" applyBorder="1"/>
    <xf numFmtId="0" fontId="27" fillId="3" borderId="0" xfId="0" applyFont="1" applyFill="1"/>
    <xf numFmtId="0" fontId="27" fillId="3" borderId="0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4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/>
    <xf numFmtId="14" fontId="13" fillId="3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5" borderId="10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3" fillId="5" borderId="17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wrapText="1"/>
    </xf>
    <xf numFmtId="4" fontId="0" fillId="4" borderId="11" xfId="0" applyNumberFormat="1" applyFill="1" applyBorder="1" applyAlignment="1">
      <alignment horizontal="center"/>
    </xf>
    <xf numFmtId="0" fontId="6" fillId="2" borderId="3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4" fontId="27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0" borderId="0" xfId="0" applyFont="1"/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4" fontId="6" fillId="0" borderId="0" xfId="0" applyNumberFormat="1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4" fontId="27" fillId="0" borderId="0" xfId="0" applyNumberFormat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14" fontId="13" fillId="3" borderId="0" xfId="0" applyNumberFormat="1" applyFont="1" applyFill="1" applyBorder="1" applyAlignment="1">
      <alignment vertical="top" wrapText="1"/>
    </xf>
    <xf numFmtId="14" fontId="14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4" fontId="6" fillId="0" borderId="3" xfId="0" applyNumberFormat="1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/>
    </xf>
    <xf numFmtId="0" fontId="0" fillId="4" borderId="6" xfId="0" applyFill="1" applyBorder="1" applyAlignment="1">
      <alignment vertical="center"/>
    </xf>
    <xf numFmtId="0" fontId="6" fillId="3" borderId="3" xfId="0" applyFont="1" applyFill="1" applyBorder="1" applyAlignment="1">
      <alignment horizontal="left" vertical="top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10" xfId="0" applyFont="1" applyFill="1" applyBorder="1" applyAlignment="1">
      <alignment vertical="center"/>
    </xf>
    <xf numFmtId="0" fontId="31" fillId="5" borderId="13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left" vertical="center" wrapText="1"/>
    </xf>
    <xf numFmtId="0" fontId="33" fillId="5" borderId="14" xfId="0" applyFont="1" applyFill="1" applyBorder="1" applyAlignment="1">
      <alignment vertical="center" wrapText="1"/>
    </xf>
    <xf numFmtId="0" fontId="33" fillId="5" borderId="13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/>
    </xf>
    <xf numFmtId="0" fontId="32" fillId="5" borderId="10" xfId="0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0" fontId="35" fillId="5" borderId="17" xfId="0" applyFont="1" applyFill="1" applyBorder="1" applyAlignment="1">
      <alignment horizontal="center" vertical="center" wrapText="1"/>
    </xf>
    <xf numFmtId="0" fontId="32" fillId="5" borderId="15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33" fillId="5" borderId="15" xfId="0" applyFont="1" applyFill="1" applyBorder="1" applyAlignment="1">
      <alignment horizontal="center" vertical="center" wrapText="1"/>
    </xf>
    <xf numFmtId="0" fontId="33" fillId="5" borderId="16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4" fontId="30" fillId="3" borderId="2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4" fontId="30" fillId="3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3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horizontal="left"/>
    </xf>
    <xf numFmtId="0" fontId="36" fillId="3" borderId="3" xfId="0" applyFont="1" applyFill="1" applyBorder="1"/>
    <xf numFmtId="0" fontId="36" fillId="3" borderId="1" xfId="0" applyFont="1" applyFill="1" applyBorder="1"/>
    <xf numFmtId="0" fontId="27" fillId="3" borderId="1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7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13" fillId="3" borderId="0" xfId="0" applyNumberFormat="1" applyFont="1" applyFill="1" applyBorder="1" applyAlignment="1">
      <alignment horizontal="center" vertical="center" wrapText="1"/>
    </xf>
    <xf numFmtId="14" fontId="13" fillId="3" borderId="0" xfId="0" applyNumberFormat="1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 vertical="center"/>
    </xf>
    <xf numFmtId="14" fontId="13" fillId="3" borderId="18" xfId="0" applyNumberFormat="1" applyFont="1" applyFill="1" applyBorder="1" applyAlignment="1">
      <alignment vertical="top" wrapText="1"/>
    </xf>
    <xf numFmtId="14" fontId="13" fillId="3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/>
    <xf numFmtId="14" fontId="6" fillId="0" borderId="0" xfId="0" applyNumberFormat="1" applyFont="1" applyBorder="1" applyAlignment="1">
      <alignment vertical="top"/>
    </xf>
    <xf numFmtId="0" fontId="14" fillId="0" borderId="0" xfId="0" applyFont="1" applyFill="1" applyBorder="1" applyAlignment="1"/>
    <xf numFmtId="0" fontId="0" fillId="0" borderId="0" xfId="0" applyAlignment="1">
      <alignment horizontal="center" vertical="top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2670500</xdr:colOff>
      <xdr:row>0</xdr:row>
      <xdr:rowOff>90121</xdr:rowOff>
    </xdr:from>
    <xdr:to>
      <xdr:col>6</xdr:col>
      <xdr:colOff>542192</xdr:colOff>
      <xdr:row>6</xdr:row>
      <xdr:rowOff>118696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404" y="90121"/>
          <a:ext cx="2311807" cy="120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80596</xdr:colOff>
      <xdr:row>0</xdr:row>
      <xdr:rowOff>117961</xdr:rowOff>
    </xdr:from>
    <xdr:to>
      <xdr:col>4</xdr:col>
      <xdr:colOff>820615</xdr:colOff>
      <xdr:row>6</xdr:row>
      <xdr:rowOff>175845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223983" y="117961"/>
          <a:ext cx="2983003" cy="1256190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374447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266"/>
  <sheetViews>
    <sheetView tabSelected="1" topLeftCell="B28" zoomScale="93" zoomScaleNormal="93" workbookViewId="0">
      <selection activeCell="N36" sqref="N36"/>
    </sheetView>
  </sheetViews>
  <sheetFormatPr baseColWidth="10" defaultRowHeight="15" x14ac:dyDescent="0.25"/>
  <cols>
    <col min="1" max="1" width="2.140625" customWidth="1"/>
    <col min="2" max="2" width="10.85546875" customWidth="1"/>
    <col min="3" max="3" width="11.42578125" style="98" customWidth="1"/>
    <col min="4" max="4" width="11.42578125" style="149" customWidth="1"/>
    <col min="5" max="5" width="64.42578125" customWidth="1"/>
    <col min="6" max="6" width="2.140625" customWidth="1"/>
    <col min="7" max="7" width="14.5703125" style="98" customWidth="1"/>
    <col min="8" max="8" width="11.28515625" style="98" customWidth="1"/>
    <col min="9" max="9" width="11.42578125" style="98"/>
    <col min="10" max="11" width="11.42578125" style="98" customWidth="1"/>
    <col min="12" max="12" width="13.28515625" style="98" customWidth="1"/>
    <col min="13" max="13" width="11.42578125" style="98" customWidth="1"/>
    <col min="14" max="14" width="13.5703125" style="98" customWidth="1"/>
    <col min="15" max="16" width="11.42578125" hidden="1" customWidth="1"/>
  </cols>
  <sheetData>
    <row r="1" spans="2:16" ht="18" customHeight="1" x14ac:dyDescent="0.25">
      <c r="B1" s="1" t="s">
        <v>28</v>
      </c>
      <c r="C1" s="1"/>
      <c r="D1" s="1"/>
      <c r="E1" s="1"/>
      <c r="I1" s="254" t="s">
        <v>227</v>
      </c>
      <c r="J1" s="254"/>
      <c r="K1" s="254"/>
      <c r="L1" s="254"/>
      <c r="M1" s="254"/>
      <c r="N1" s="254"/>
      <c r="O1" s="51"/>
      <c r="P1" s="51"/>
    </row>
    <row r="2" spans="2:16" x14ac:dyDescent="0.25">
      <c r="I2" s="254"/>
      <c r="J2" s="254"/>
      <c r="K2" s="254"/>
      <c r="L2" s="254"/>
      <c r="M2" s="254"/>
      <c r="N2" s="254"/>
      <c r="O2" s="51"/>
      <c r="P2" s="51"/>
    </row>
    <row r="3" spans="2:16" ht="15" customHeight="1" x14ac:dyDescent="0.25">
      <c r="B3" s="2" t="s">
        <v>29</v>
      </c>
      <c r="C3" s="2"/>
      <c r="D3" s="2"/>
      <c r="E3" s="2"/>
      <c r="I3" s="254"/>
      <c r="J3" s="254"/>
      <c r="K3" s="254"/>
      <c r="L3" s="254"/>
      <c r="M3" s="254"/>
      <c r="N3" s="254"/>
      <c r="O3" s="51"/>
      <c r="P3" s="51"/>
    </row>
    <row r="4" spans="2:16" x14ac:dyDescent="0.25">
      <c r="I4" s="254"/>
      <c r="J4" s="254"/>
      <c r="K4" s="254"/>
      <c r="L4" s="254"/>
      <c r="M4" s="254"/>
      <c r="N4" s="254"/>
      <c r="O4" s="51"/>
      <c r="P4" s="51"/>
    </row>
    <row r="5" spans="2:16" x14ac:dyDescent="0.25">
      <c r="I5" s="254"/>
      <c r="J5" s="254"/>
      <c r="K5" s="254"/>
      <c r="L5" s="254"/>
      <c r="M5" s="254"/>
      <c r="N5" s="254"/>
      <c r="O5" s="51"/>
      <c r="P5" s="51"/>
    </row>
    <row r="6" spans="2:16" x14ac:dyDescent="0.25">
      <c r="I6" s="254"/>
      <c r="J6" s="254"/>
      <c r="K6" s="254"/>
      <c r="L6" s="254"/>
      <c r="M6" s="254"/>
      <c r="N6" s="254"/>
      <c r="O6" s="51"/>
      <c r="P6" s="51"/>
    </row>
    <row r="7" spans="2:16" ht="15" customHeight="1" x14ac:dyDescent="0.25">
      <c r="C7" s="2"/>
      <c r="D7" s="2"/>
      <c r="E7" s="2"/>
      <c r="I7" s="254"/>
      <c r="J7" s="254"/>
      <c r="K7" s="254"/>
      <c r="L7" s="254"/>
      <c r="M7" s="254"/>
      <c r="N7" s="254"/>
      <c r="O7" s="51"/>
      <c r="P7" s="51"/>
    </row>
    <row r="8" spans="2:16" ht="15" customHeight="1" x14ac:dyDescent="0.25">
      <c r="B8" s="261" t="s">
        <v>196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</row>
    <row r="9" spans="2:16" ht="15" customHeight="1" x14ac:dyDescent="0.25">
      <c r="B9" s="2" t="s">
        <v>30</v>
      </c>
      <c r="C9" s="2" t="s">
        <v>127</v>
      </c>
      <c r="D9" s="2" t="s">
        <v>201</v>
      </c>
      <c r="F9" s="27"/>
      <c r="G9" s="41"/>
      <c r="H9" s="103"/>
      <c r="I9" s="103"/>
      <c r="J9" s="106"/>
      <c r="K9" s="41"/>
      <c r="L9" s="109"/>
      <c r="M9" s="109"/>
    </row>
    <row r="10" spans="2:16" ht="9.75" customHeight="1" x14ac:dyDescent="0.25">
      <c r="B10" s="2"/>
      <c r="C10" s="2"/>
      <c r="D10" s="2"/>
      <c r="F10" s="27"/>
      <c r="G10" s="41"/>
      <c r="H10" s="103"/>
      <c r="I10" s="103"/>
      <c r="J10" s="106"/>
      <c r="K10" s="41"/>
      <c r="L10" s="109"/>
      <c r="M10" s="109"/>
    </row>
    <row r="11" spans="2:16" ht="15.75" customHeight="1" x14ac:dyDescent="0.25">
      <c r="B11" s="260" t="s">
        <v>327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</row>
    <row r="12" spans="2:16" ht="7.5" customHeight="1" thickBot="1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2:16" ht="9" customHeight="1" thickBot="1" x14ac:dyDescent="0.3">
      <c r="B13" s="43" t="s">
        <v>41</v>
      </c>
      <c r="C13" s="43" t="s">
        <v>39</v>
      </c>
      <c r="D13" s="43" t="s">
        <v>41</v>
      </c>
      <c r="E13" s="255" t="s">
        <v>52</v>
      </c>
      <c r="F13" s="44"/>
      <c r="G13" s="45" t="s">
        <v>0</v>
      </c>
      <c r="H13" s="104"/>
      <c r="I13" s="108"/>
      <c r="J13" s="46" t="s">
        <v>1</v>
      </c>
      <c r="K13" s="104"/>
      <c r="L13" s="104"/>
      <c r="M13" s="104"/>
      <c r="N13" s="111"/>
    </row>
    <row r="14" spans="2:16" ht="15.75" thickBot="1" x14ac:dyDescent="0.3">
      <c r="B14" s="43" t="s">
        <v>133</v>
      </c>
      <c r="C14" s="43" t="s">
        <v>40</v>
      </c>
      <c r="D14" s="43" t="s">
        <v>135</v>
      </c>
      <c r="E14" s="256"/>
      <c r="F14" s="44"/>
      <c r="G14" s="47" t="s">
        <v>53</v>
      </c>
      <c r="H14" s="48" t="s">
        <v>2</v>
      </c>
      <c r="I14" s="48" t="s">
        <v>3</v>
      </c>
      <c r="J14" s="48" t="s">
        <v>4</v>
      </c>
      <c r="K14" s="48" t="s">
        <v>32</v>
      </c>
      <c r="L14" s="49" t="s">
        <v>33</v>
      </c>
      <c r="M14" s="48" t="s">
        <v>31</v>
      </c>
      <c r="N14" s="50" t="s">
        <v>5</v>
      </c>
    </row>
    <row r="15" spans="2:16" ht="15.75" customHeight="1" thickBot="1" x14ac:dyDescent="0.3">
      <c r="B15" s="25"/>
      <c r="C15" s="105"/>
      <c r="D15" s="262" t="s">
        <v>136</v>
      </c>
      <c r="E15" s="262"/>
      <c r="F15" s="26"/>
      <c r="G15" s="99"/>
      <c r="H15" s="105"/>
      <c r="I15" s="105"/>
      <c r="J15" s="105"/>
      <c r="K15" s="105"/>
      <c r="L15" s="105"/>
      <c r="M15" s="105"/>
      <c r="N15" s="112">
        <f>SUM(N16:N19)</f>
        <v>151412.29000000004</v>
      </c>
    </row>
    <row r="16" spans="2:16" ht="15" customHeight="1" x14ac:dyDescent="0.25">
      <c r="B16" s="28">
        <v>44006</v>
      </c>
      <c r="C16" s="13" t="s">
        <v>71</v>
      </c>
      <c r="D16" s="150">
        <v>44006</v>
      </c>
      <c r="E16" s="185" t="s">
        <v>7</v>
      </c>
      <c r="F16" s="185"/>
      <c r="G16" s="186" t="str">
        <f>G21</f>
        <v>UNID.</v>
      </c>
      <c r="H16" s="187">
        <f>32+24</f>
        <v>56</v>
      </c>
      <c r="I16" s="187">
        <v>13</v>
      </c>
      <c r="J16" s="187">
        <f>+H16-I16</f>
        <v>43</v>
      </c>
      <c r="K16" s="8">
        <v>1992</v>
      </c>
      <c r="L16" s="8">
        <f>J16*K16</f>
        <v>85656</v>
      </c>
      <c r="M16" s="8">
        <f>L16*18%</f>
        <v>15418.08</v>
      </c>
      <c r="N16" s="8">
        <f>L16+M16</f>
        <v>101074.08</v>
      </c>
    </row>
    <row r="17" spans="2:14" ht="15" customHeight="1" x14ac:dyDescent="0.25">
      <c r="B17" s="28">
        <v>44006</v>
      </c>
      <c r="C17" s="15" t="s">
        <v>72</v>
      </c>
      <c r="D17" s="150">
        <v>44006</v>
      </c>
      <c r="E17" s="185" t="s">
        <v>225</v>
      </c>
      <c r="F17" s="188"/>
      <c r="G17" s="187" t="str">
        <f>G21</f>
        <v>UNID.</v>
      </c>
      <c r="H17" s="187">
        <v>308</v>
      </c>
      <c r="I17" s="189">
        <v>135</v>
      </c>
      <c r="J17" s="187">
        <f>+H17-I17</f>
        <v>173</v>
      </c>
      <c r="K17" s="8">
        <v>241.5</v>
      </c>
      <c r="L17" s="8">
        <f>J17*K17</f>
        <v>41779.5</v>
      </c>
      <c r="M17" s="8">
        <f>L17*18%</f>
        <v>7520.3099999999995</v>
      </c>
      <c r="N17" s="8">
        <f>L17+M17</f>
        <v>49299.81</v>
      </c>
    </row>
    <row r="18" spans="2:14" ht="15" customHeight="1" x14ac:dyDescent="0.25">
      <c r="B18" s="28">
        <v>44006</v>
      </c>
      <c r="C18" s="15" t="s">
        <v>72</v>
      </c>
      <c r="D18" s="150" t="s">
        <v>228</v>
      </c>
      <c r="E18" s="188" t="s">
        <v>229</v>
      </c>
      <c r="F18" s="188"/>
      <c r="G18" s="190" t="s">
        <v>54</v>
      </c>
      <c r="H18" s="5">
        <v>2</v>
      </c>
      <c r="I18" s="189">
        <v>1</v>
      </c>
      <c r="J18" s="187">
        <f>+H18-I18</f>
        <v>1</v>
      </c>
      <c r="K18" s="8">
        <v>440</v>
      </c>
      <c r="L18" s="8">
        <f>+K18*J18</f>
        <v>440</v>
      </c>
      <c r="M18" s="8">
        <f>L18*18%</f>
        <v>79.2</v>
      </c>
      <c r="N18" s="8">
        <f>L18+M18</f>
        <v>519.20000000000005</v>
      </c>
    </row>
    <row r="19" spans="2:14" ht="15" customHeight="1" x14ac:dyDescent="0.25">
      <c r="B19" s="28">
        <v>44006</v>
      </c>
      <c r="C19" s="15" t="s">
        <v>72</v>
      </c>
      <c r="D19" s="150">
        <v>44006</v>
      </c>
      <c r="E19" s="188" t="s">
        <v>219</v>
      </c>
      <c r="F19" s="188"/>
      <c r="G19" s="189" t="s">
        <v>54</v>
      </c>
      <c r="H19" s="189">
        <v>2</v>
      </c>
      <c r="I19" s="189">
        <v>1</v>
      </c>
      <c r="J19" s="187">
        <f>+H19-I19</f>
        <v>1</v>
      </c>
      <c r="K19" s="8">
        <v>440</v>
      </c>
      <c r="L19" s="8">
        <f>J19*K19</f>
        <v>440</v>
      </c>
      <c r="M19" s="8">
        <f>L19*18%</f>
        <v>79.2</v>
      </c>
      <c r="N19" s="8">
        <f>L19+M19</f>
        <v>519.20000000000005</v>
      </c>
    </row>
    <row r="20" spans="2:14" ht="15.75" customHeight="1" x14ac:dyDescent="0.25">
      <c r="B20" s="265" t="s">
        <v>139</v>
      </c>
      <c r="C20" s="266"/>
      <c r="D20" s="266"/>
      <c r="E20" s="266"/>
      <c r="F20" s="266"/>
      <c r="G20" s="266"/>
      <c r="H20" s="7"/>
      <c r="I20" s="7"/>
      <c r="J20" s="7"/>
      <c r="K20" s="7"/>
      <c r="L20" s="7"/>
      <c r="M20" s="7"/>
      <c r="N20" s="113">
        <f>SUM(N21:N24)</f>
        <v>2895.1772000000001</v>
      </c>
    </row>
    <row r="21" spans="2:14" x14ac:dyDescent="0.25">
      <c r="B21" s="28">
        <v>44517</v>
      </c>
      <c r="C21" s="13" t="s">
        <v>49</v>
      </c>
      <c r="D21" s="150">
        <v>44001</v>
      </c>
      <c r="E21" s="185" t="s">
        <v>21</v>
      </c>
      <c r="F21" s="185"/>
      <c r="G21" s="189" t="s">
        <v>54</v>
      </c>
      <c r="H21" s="187">
        <v>180</v>
      </c>
      <c r="I21" s="187">
        <v>152</v>
      </c>
      <c r="J21" s="187">
        <v>28</v>
      </c>
      <c r="K21" s="8">
        <v>65.75</v>
      </c>
      <c r="L21" s="8">
        <f>J21*K21</f>
        <v>1841</v>
      </c>
      <c r="M21" s="8">
        <f>L21*18%</f>
        <v>331.38</v>
      </c>
      <c r="N21" s="8">
        <f>L21+M21</f>
        <v>2172.38</v>
      </c>
    </row>
    <row r="22" spans="2:14" ht="15" customHeight="1" x14ac:dyDescent="0.25">
      <c r="B22" s="28">
        <v>44001</v>
      </c>
      <c r="C22" s="13" t="s">
        <v>185</v>
      </c>
      <c r="D22" s="150">
        <v>44001</v>
      </c>
      <c r="E22" s="191" t="s">
        <v>205</v>
      </c>
      <c r="F22" s="185"/>
      <c r="G22" s="189" t="s">
        <v>54</v>
      </c>
      <c r="H22" s="187">
        <v>84</v>
      </c>
      <c r="I22" s="187">
        <v>84</v>
      </c>
      <c r="J22" s="187">
        <f>+H22-I22</f>
        <v>0</v>
      </c>
      <c r="K22" s="8">
        <v>260</v>
      </c>
      <c r="L22" s="8">
        <f>J22*K22</f>
        <v>0</v>
      </c>
      <c r="M22" s="8">
        <f>L22*18%</f>
        <v>0</v>
      </c>
      <c r="N22" s="8">
        <f>L22+M22</f>
        <v>0</v>
      </c>
    </row>
    <row r="23" spans="2:14" x14ac:dyDescent="0.25">
      <c r="B23" s="28">
        <v>44517</v>
      </c>
      <c r="C23" s="13" t="s">
        <v>50</v>
      </c>
      <c r="D23" s="150">
        <v>44001</v>
      </c>
      <c r="E23" s="191" t="s">
        <v>278</v>
      </c>
      <c r="F23" s="191"/>
      <c r="G23" s="189" t="s">
        <v>54</v>
      </c>
      <c r="H23" s="5">
        <v>60</v>
      </c>
      <c r="I23" s="5">
        <v>51</v>
      </c>
      <c r="J23" s="187">
        <f>+H23-I23</f>
        <v>9</v>
      </c>
      <c r="K23" s="9">
        <v>68.06</v>
      </c>
      <c r="L23" s="8">
        <f>J23*K23</f>
        <v>612.54</v>
      </c>
      <c r="M23" s="8">
        <f>L23*18%</f>
        <v>110.25719999999998</v>
      </c>
      <c r="N23" s="8">
        <f>L23+M23</f>
        <v>722.79719999999998</v>
      </c>
    </row>
    <row r="24" spans="2:14" x14ac:dyDescent="0.25">
      <c r="B24" s="28">
        <v>44517</v>
      </c>
      <c r="C24" s="15" t="s">
        <v>51</v>
      </c>
      <c r="D24" s="150">
        <v>44001</v>
      </c>
      <c r="E24" s="188" t="s">
        <v>69</v>
      </c>
      <c r="F24" s="188"/>
      <c r="G24" s="189" t="s">
        <v>54</v>
      </c>
      <c r="H24" s="189">
        <v>15</v>
      </c>
      <c r="I24" s="189">
        <v>15</v>
      </c>
      <c r="J24" s="187">
        <f>+H24-I24</f>
        <v>0</v>
      </c>
      <c r="K24" s="10">
        <v>240</v>
      </c>
      <c r="L24" s="11">
        <f>J24*K24</f>
        <v>0</v>
      </c>
      <c r="M24" s="11">
        <f>L24*18%</f>
        <v>0</v>
      </c>
      <c r="N24" s="11">
        <f>L24+M24</f>
        <v>0</v>
      </c>
    </row>
    <row r="25" spans="2:14" ht="15.75" customHeight="1" x14ac:dyDescent="0.25">
      <c r="B25" s="265" t="s">
        <v>140</v>
      </c>
      <c r="C25" s="266"/>
      <c r="D25" s="266"/>
      <c r="E25" s="266"/>
      <c r="F25" s="266"/>
      <c r="G25" s="266"/>
      <c r="H25" s="7"/>
      <c r="I25" s="7"/>
      <c r="J25" s="7"/>
      <c r="K25" s="7"/>
      <c r="L25" s="7"/>
      <c r="M25" s="7"/>
      <c r="N25" s="113">
        <f>SUM(N26:N35)</f>
        <v>16604.4408</v>
      </c>
    </row>
    <row r="26" spans="2:14" x14ac:dyDescent="0.25">
      <c r="B26" s="30">
        <v>42958</v>
      </c>
      <c r="C26" s="24" t="s">
        <v>73</v>
      </c>
      <c r="D26" s="151">
        <v>42958</v>
      </c>
      <c r="E26" s="233" t="s">
        <v>8</v>
      </c>
      <c r="F26" s="233"/>
      <c r="G26" s="190" t="s">
        <v>9</v>
      </c>
      <c r="H26" s="190">
        <v>6</v>
      </c>
      <c r="I26" s="190">
        <v>5</v>
      </c>
      <c r="J26" s="187">
        <f t="shared" ref="J26:J35" si="0">+H26-I26</f>
        <v>1</v>
      </c>
      <c r="K26" s="11">
        <v>1202</v>
      </c>
      <c r="L26" s="11">
        <f t="shared" ref="L26:L35" si="1">J26*K26</f>
        <v>1202</v>
      </c>
      <c r="M26" s="11">
        <f t="shared" ref="M26:M35" si="2">L26*18%</f>
        <v>216.35999999999999</v>
      </c>
      <c r="N26" s="11">
        <f t="shared" ref="N26:N35" si="3">L26+M26</f>
        <v>1418.36</v>
      </c>
    </row>
    <row r="27" spans="2:14" x14ac:dyDescent="0.25">
      <c r="B27" s="29">
        <v>43053</v>
      </c>
      <c r="C27" s="14" t="s">
        <v>123</v>
      </c>
      <c r="D27" s="152">
        <v>43053</v>
      </c>
      <c r="E27" s="191" t="s">
        <v>124</v>
      </c>
      <c r="F27" s="191"/>
      <c r="G27" s="5" t="s">
        <v>9</v>
      </c>
      <c r="H27" s="5">
        <v>5</v>
      </c>
      <c r="I27" s="5">
        <v>1</v>
      </c>
      <c r="J27" s="187">
        <f t="shared" si="0"/>
        <v>4</v>
      </c>
      <c r="K27" s="9">
        <v>410</v>
      </c>
      <c r="L27" s="9">
        <f t="shared" si="1"/>
        <v>1640</v>
      </c>
      <c r="M27" s="9">
        <f t="shared" si="2"/>
        <v>295.2</v>
      </c>
      <c r="N27" s="9">
        <f t="shared" si="3"/>
        <v>1935.2</v>
      </c>
    </row>
    <row r="28" spans="2:14" x14ac:dyDescent="0.25">
      <c r="B28" s="29">
        <v>43418</v>
      </c>
      <c r="C28" s="14" t="s">
        <v>173</v>
      </c>
      <c r="D28" s="152">
        <v>43418</v>
      </c>
      <c r="E28" s="191" t="s">
        <v>174</v>
      </c>
      <c r="F28" s="191"/>
      <c r="G28" s="5" t="s">
        <v>54</v>
      </c>
      <c r="H28" s="5">
        <v>1500</v>
      </c>
      <c r="I28" s="5">
        <v>312</v>
      </c>
      <c r="J28" s="187">
        <f t="shared" si="0"/>
        <v>1188</v>
      </c>
      <c r="K28" s="9">
        <v>4.0999999999999996</v>
      </c>
      <c r="L28" s="9">
        <f t="shared" si="1"/>
        <v>4870.7999999999993</v>
      </c>
      <c r="M28" s="9">
        <f t="shared" si="2"/>
        <v>876.7439999999998</v>
      </c>
      <c r="N28" s="9">
        <f t="shared" si="3"/>
        <v>5747.543999999999</v>
      </c>
    </row>
    <row r="29" spans="2:14" x14ac:dyDescent="0.25">
      <c r="B29" s="29">
        <v>43418</v>
      </c>
      <c r="C29" s="14" t="s">
        <v>121</v>
      </c>
      <c r="D29" s="152">
        <v>43418</v>
      </c>
      <c r="E29" s="191" t="s">
        <v>122</v>
      </c>
      <c r="F29" s="191"/>
      <c r="G29" s="5" t="s">
        <v>54</v>
      </c>
      <c r="H29" s="5">
        <v>400</v>
      </c>
      <c r="I29" s="5">
        <v>100</v>
      </c>
      <c r="J29" s="187">
        <f t="shared" si="0"/>
        <v>300</v>
      </c>
      <c r="K29" s="9">
        <v>3.25</v>
      </c>
      <c r="L29" s="9">
        <f t="shared" si="1"/>
        <v>975</v>
      </c>
      <c r="M29" s="9">
        <f t="shared" si="2"/>
        <v>175.5</v>
      </c>
      <c r="N29" s="9">
        <f t="shared" si="3"/>
        <v>1150.5</v>
      </c>
    </row>
    <row r="30" spans="2:14" x14ac:dyDescent="0.25">
      <c r="B30" s="29">
        <v>43418</v>
      </c>
      <c r="C30" s="14" t="s">
        <v>117</v>
      </c>
      <c r="D30" s="152">
        <v>43418</v>
      </c>
      <c r="E30" s="191" t="s">
        <v>118</v>
      </c>
      <c r="F30" s="191"/>
      <c r="G30" s="5" t="str">
        <f>G29</f>
        <v>UNID.</v>
      </c>
      <c r="H30" s="5">
        <v>1800</v>
      </c>
      <c r="I30" s="5">
        <v>600</v>
      </c>
      <c r="J30" s="187">
        <f t="shared" si="0"/>
        <v>1200</v>
      </c>
      <c r="K30" s="9">
        <v>2.8</v>
      </c>
      <c r="L30" s="9">
        <f t="shared" si="1"/>
        <v>3360</v>
      </c>
      <c r="M30" s="9">
        <f t="shared" si="2"/>
        <v>604.79999999999995</v>
      </c>
      <c r="N30" s="9">
        <f t="shared" si="3"/>
        <v>3964.8</v>
      </c>
    </row>
    <row r="31" spans="2:14" x14ac:dyDescent="0.25">
      <c r="B31" s="29">
        <v>43418</v>
      </c>
      <c r="C31" s="14" t="s">
        <v>126</v>
      </c>
      <c r="D31" s="152">
        <v>43418</v>
      </c>
      <c r="E31" s="191" t="s">
        <v>132</v>
      </c>
      <c r="F31" s="191"/>
      <c r="G31" s="5" t="s">
        <v>54</v>
      </c>
      <c r="H31" s="5">
        <v>3</v>
      </c>
      <c r="I31" s="5">
        <v>3</v>
      </c>
      <c r="J31" s="187">
        <f t="shared" si="0"/>
        <v>0</v>
      </c>
      <c r="K31" s="9">
        <v>575</v>
      </c>
      <c r="L31" s="9">
        <f t="shared" si="1"/>
        <v>0</v>
      </c>
      <c r="M31" s="9">
        <f t="shared" si="2"/>
        <v>0</v>
      </c>
      <c r="N31" s="9">
        <f t="shared" si="3"/>
        <v>0</v>
      </c>
    </row>
    <row r="32" spans="2:14" x14ac:dyDescent="0.25">
      <c r="B32" s="29">
        <v>43418</v>
      </c>
      <c r="C32" s="14" t="s">
        <v>125</v>
      </c>
      <c r="D32" s="152">
        <v>43418</v>
      </c>
      <c r="E32" s="191" t="s">
        <v>198</v>
      </c>
      <c r="F32" s="191"/>
      <c r="G32" s="5" t="s">
        <v>54</v>
      </c>
      <c r="H32" s="5">
        <v>22</v>
      </c>
      <c r="I32" s="5">
        <v>22</v>
      </c>
      <c r="J32" s="187">
        <f t="shared" si="0"/>
        <v>0</v>
      </c>
      <c r="K32" s="9">
        <v>458</v>
      </c>
      <c r="L32" s="9">
        <f t="shared" si="1"/>
        <v>0</v>
      </c>
      <c r="M32" s="9">
        <f t="shared" si="2"/>
        <v>0</v>
      </c>
      <c r="N32" s="9">
        <f t="shared" si="3"/>
        <v>0</v>
      </c>
    </row>
    <row r="33" spans="2:15" ht="15" customHeight="1" x14ac:dyDescent="0.25">
      <c r="B33" s="29">
        <v>43418</v>
      </c>
      <c r="C33" s="14" t="s">
        <v>130</v>
      </c>
      <c r="D33" s="152">
        <v>43419</v>
      </c>
      <c r="E33" s="191" t="s">
        <v>131</v>
      </c>
      <c r="F33" s="191"/>
      <c r="G33" s="5" t="s">
        <v>54</v>
      </c>
      <c r="H33" s="5">
        <v>20</v>
      </c>
      <c r="I33" s="5">
        <v>20</v>
      </c>
      <c r="J33" s="187">
        <f t="shared" si="0"/>
        <v>0</v>
      </c>
      <c r="K33" s="9">
        <v>130</v>
      </c>
      <c r="L33" s="9">
        <f t="shared" si="1"/>
        <v>0</v>
      </c>
      <c r="M33" s="9">
        <f t="shared" si="2"/>
        <v>0</v>
      </c>
      <c r="N33" s="9">
        <f t="shared" si="3"/>
        <v>0</v>
      </c>
    </row>
    <row r="34" spans="2:15" ht="15" customHeight="1" x14ac:dyDescent="0.25">
      <c r="B34" s="70">
        <v>43011</v>
      </c>
      <c r="C34" s="69" t="s">
        <v>179</v>
      </c>
      <c r="D34" s="93">
        <v>43011</v>
      </c>
      <c r="E34" s="217" t="s">
        <v>253</v>
      </c>
      <c r="F34" s="217"/>
      <c r="G34" s="71" t="s">
        <v>54</v>
      </c>
      <c r="H34" s="71">
        <v>84</v>
      </c>
      <c r="I34" s="71">
        <v>71</v>
      </c>
      <c r="J34" s="187">
        <f t="shared" si="0"/>
        <v>13</v>
      </c>
      <c r="K34" s="72">
        <v>65</v>
      </c>
      <c r="L34" s="72">
        <f t="shared" si="1"/>
        <v>845</v>
      </c>
      <c r="M34" s="72">
        <f t="shared" si="2"/>
        <v>152.1</v>
      </c>
      <c r="N34" s="72">
        <f t="shared" si="3"/>
        <v>997.1</v>
      </c>
    </row>
    <row r="35" spans="2:15" x14ac:dyDescent="0.25">
      <c r="B35" s="29">
        <v>42958</v>
      </c>
      <c r="C35" s="14" t="s">
        <v>74</v>
      </c>
      <c r="D35" s="152">
        <v>42958</v>
      </c>
      <c r="E35" s="191" t="s">
        <v>6</v>
      </c>
      <c r="F35" s="191"/>
      <c r="G35" s="5" t="s">
        <v>54</v>
      </c>
      <c r="H35" s="5">
        <v>72</v>
      </c>
      <c r="I35" s="5">
        <v>25</v>
      </c>
      <c r="J35" s="187">
        <f t="shared" si="0"/>
        <v>47</v>
      </c>
      <c r="K35" s="9">
        <v>25.08</v>
      </c>
      <c r="L35" s="9">
        <f t="shared" si="1"/>
        <v>1178.76</v>
      </c>
      <c r="M35" s="9">
        <f t="shared" si="2"/>
        <v>212.17679999999999</v>
      </c>
      <c r="N35" s="9">
        <f t="shared" si="3"/>
        <v>1390.9367999999999</v>
      </c>
    </row>
    <row r="36" spans="2:15" ht="15" customHeight="1" x14ac:dyDescent="0.25">
      <c r="B36" s="23"/>
      <c r="C36" s="22"/>
      <c r="D36" s="264" t="s">
        <v>138</v>
      </c>
      <c r="E36" s="264"/>
      <c r="F36" s="264"/>
      <c r="G36" s="264"/>
      <c r="H36" s="6"/>
      <c r="I36" s="6"/>
      <c r="J36" s="7"/>
      <c r="K36" s="12"/>
      <c r="L36" s="20"/>
      <c r="M36" s="20"/>
      <c r="N36" s="114">
        <f>SUM(N37:N207)</f>
        <v>452093.36459999991</v>
      </c>
      <c r="O36" s="3"/>
    </row>
    <row r="37" spans="2:15" ht="15.75" x14ac:dyDescent="0.25">
      <c r="B37" s="29">
        <v>43585</v>
      </c>
      <c r="C37" s="14" t="s">
        <v>143</v>
      </c>
      <c r="D37" s="152">
        <v>43585</v>
      </c>
      <c r="E37" s="185" t="s">
        <v>148</v>
      </c>
      <c r="F37" s="185"/>
      <c r="G37" s="5" t="s">
        <v>54</v>
      </c>
      <c r="H37" s="187">
        <v>27</v>
      </c>
      <c r="I37" s="5">
        <v>15</v>
      </c>
      <c r="J37" s="5">
        <f t="shared" ref="J37:J82" si="4">H37-I37</f>
        <v>12</v>
      </c>
      <c r="K37" s="193">
        <v>68</v>
      </c>
      <c r="L37" s="8">
        <f t="shared" ref="L37:L68" si="5">J37*K37</f>
        <v>816</v>
      </c>
      <c r="M37" s="9">
        <f t="shared" ref="M37:M82" si="6">L37*18%</f>
        <v>146.88</v>
      </c>
      <c r="N37" s="8">
        <f t="shared" ref="N37:N82" si="7">L37+M37</f>
        <v>962.88</v>
      </c>
      <c r="O37" s="3"/>
    </row>
    <row r="38" spans="2:15" ht="15.75" x14ac:dyDescent="0.25">
      <c r="B38" s="29">
        <v>43586</v>
      </c>
      <c r="C38" s="14" t="s">
        <v>145</v>
      </c>
      <c r="D38" s="152">
        <v>43586</v>
      </c>
      <c r="E38" s="185" t="s">
        <v>210</v>
      </c>
      <c r="F38" s="185"/>
      <c r="G38" s="5" t="s">
        <v>54</v>
      </c>
      <c r="H38" s="187">
        <v>90</v>
      </c>
      <c r="I38" s="187">
        <v>19</v>
      </c>
      <c r="J38" s="5">
        <f t="shared" si="4"/>
        <v>71</v>
      </c>
      <c r="K38" s="193">
        <v>6.8</v>
      </c>
      <c r="L38" s="8">
        <f t="shared" si="5"/>
        <v>482.8</v>
      </c>
      <c r="M38" s="9">
        <f t="shared" si="6"/>
        <v>86.903999999999996</v>
      </c>
      <c r="N38" s="8">
        <f t="shared" si="7"/>
        <v>569.70399999999995</v>
      </c>
      <c r="O38" s="3"/>
    </row>
    <row r="39" spans="2:15" ht="15.75" x14ac:dyDescent="0.25">
      <c r="B39" s="53">
        <v>43586</v>
      </c>
      <c r="C39" s="54" t="s">
        <v>144</v>
      </c>
      <c r="D39" s="153">
        <v>43586</v>
      </c>
      <c r="E39" s="224" t="s">
        <v>149</v>
      </c>
      <c r="F39" s="224"/>
      <c r="G39" s="5" t="s">
        <v>54</v>
      </c>
      <c r="H39" s="209">
        <v>100</v>
      </c>
      <c r="I39" s="209">
        <v>34</v>
      </c>
      <c r="J39" s="55">
        <f t="shared" si="4"/>
        <v>66</v>
      </c>
      <c r="K39" s="194">
        <v>5.2</v>
      </c>
      <c r="L39" s="57">
        <f t="shared" si="5"/>
        <v>343.2</v>
      </c>
      <c r="M39" s="56">
        <f t="shared" si="6"/>
        <v>61.775999999999996</v>
      </c>
      <c r="N39" s="57">
        <f t="shared" si="7"/>
        <v>404.976</v>
      </c>
      <c r="O39" s="3"/>
    </row>
    <row r="40" spans="2:15" ht="15.75" x14ac:dyDescent="0.25">
      <c r="B40" s="29">
        <v>44007</v>
      </c>
      <c r="C40" s="14" t="s">
        <v>187</v>
      </c>
      <c r="D40" s="152">
        <v>44007</v>
      </c>
      <c r="E40" s="185" t="s">
        <v>207</v>
      </c>
      <c r="F40" s="185"/>
      <c r="G40" s="187" t="s">
        <v>9</v>
      </c>
      <c r="H40" s="187">
        <v>12</v>
      </c>
      <c r="I40" s="187">
        <v>2</v>
      </c>
      <c r="J40" s="5">
        <f t="shared" si="4"/>
        <v>10</v>
      </c>
      <c r="K40" s="193">
        <v>94</v>
      </c>
      <c r="L40" s="8">
        <f t="shared" si="5"/>
        <v>940</v>
      </c>
      <c r="M40" s="9">
        <f t="shared" si="6"/>
        <v>169.2</v>
      </c>
      <c r="N40" s="8">
        <f t="shared" si="7"/>
        <v>1109.2</v>
      </c>
      <c r="O40" s="3"/>
    </row>
    <row r="41" spans="2:15" s="65" customFormat="1" ht="15.75" x14ac:dyDescent="0.25">
      <c r="B41" s="76">
        <f>B40</f>
        <v>44007</v>
      </c>
      <c r="C41" s="75" t="s">
        <v>187</v>
      </c>
      <c r="D41" s="154">
        <f>D40</f>
        <v>44007</v>
      </c>
      <c r="E41" s="225" t="s">
        <v>258</v>
      </c>
      <c r="F41" s="225"/>
      <c r="G41" s="77" t="s">
        <v>54</v>
      </c>
      <c r="H41" s="77">
        <v>500</v>
      </c>
      <c r="I41" s="77">
        <v>10</v>
      </c>
      <c r="J41" s="78">
        <f t="shared" si="4"/>
        <v>490</v>
      </c>
      <c r="K41" s="195">
        <v>0.87</v>
      </c>
      <c r="L41" s="80">
        <f t="shared" si="5"/>
        <v>426.3</v>
      </c>
      <c r="M41" s="79">
        <f t="shared" si="6"/>
        <v>76.733999999999995</v>
      </c>
      <c r="N41" s="80">
        <f t="shared" si="7"/>
        <v>503.03399999999999</v>
      </c>
      <c r="O41" s="64"/>
    </row>
    <row r="42" spans="2:15" s="65" customFormat="1" ht="15.75" x14ac:dyDescent="0.25">
      <c r="B42" s="76">
        <f>B41</f>
        <v>44007</v>
      </c>
      <c r="C42" s="75" t="s">
        <v>187</v>
      </c>
      <c r="D42" s="154">
        <f>D41</f>
        <v>44007</v>
      </c>
      <c r="E42" s="225" t="s">
        <v>259</v>
      </c>
      <c r="F42" s="225"/>
      <c r="G42" s="77" t="str">
        <f>G38</f>
        <v>UNID.</v>
      </c>
      <c r="H42" s="77">
        <v>3000</v>
      </c>
      <c r="I42" s="77">
        <v>613</v>
      </c>
      <c r="J42" s="78">
        <f t="shared" si="4"/>
        <v>2387</v>
      </c>
      <c r="K42" s="195">
        <v>0.86399999999999999</v>
      </c>
      <c r="L42" s="80">
        <f t="shared" si="5"/>
        <v>2062.3679999999999</v>
      </c>
      <c r="M42" s="79">
        <f t="shared" si="6"/>
        <v>371.22623999999996</v>
      </c>
      <c r="N42" s="80">
        <f t="shared" si="7"/>
        <v>2433.5942399999999</v>
      </c>
      <c r="O42" s="64"/>
    </row>
    <row r="43" spans="2:15" ht="15.75" x14ac:dyDescent="0.25">
      <c r="B43" s="29">
        <v>44007</v>
      </c>
      <c r="C43" s="14" t="s">
        <v>188</v>
      </c>
      <c r="D43" s="152">
        <v>44007</v>
      </c>
      <c r="E43" s="185" t="s">
        <v>208</v>
      </c>
      <c r="F43" s="185"/>
      <c r="G43" s="187" t="s">
        <v>9</v>
      </c>
      <c r="H43" s="187">
        <v>6</v>
      </c>
      <c r="I43" s="187">
        <v>6</v>
      </c>
      <c r="J43" s="5">
        <f t="shared" si="4"/>
        <v>0</v>
      </c>
      <c r="K43" s="193">
        <v>40</v>
      </c>
      <c r="L43" s="8">
        <f t="shared" si="5"/>
        <v>0</v>
      </c>
      <c r="M43" s="9">
        <f t="shared" si="6"/>
        <v>0</v>
      </c>
      <c r="N43" s="8">
        <f t="shared" si="7"/>
        <v>0</v>
      </c>
      <c r="O43" s="3"/>
    </row>
    <row r="44" spans="2:15" ht="15.75" x14ac:dyDescent="0.25">
      <c r="B44" s="29">
        <v>44007</v>
      </c>
      <c r="C44" s="14" t="s">
        <v>220</v>
      </c>
      <c r="D44" s="152">
        <v>44007</v>
      </c>
      <c r="E44" s="185" t="s">
        <v>221</v>
      </c>
      <c r="F44" s="185"/>
      <c r="G44" s="187" t="s">
        <v>9</v>
      </c>
      <c r="H44" s="187">
        <v>5</v>
      </c>
      <c r="I44" s="187">
        <v>5</v>
      </c>
      <c r="J44" s="5">
        <f t="shared" si="4"/>
        <v>0</v>
      </c>
      <c r="K44" s="193">
        <v>21.42</v>
      </c>
      <c r="L44" s="8">
        <f t="shared" si="5"/>
        <v>0</v>
      </c>
      <c r="M44" s="9">
        <f t="shared" si="6"/>
        <v>0</v>
      </c>
      <c r="N44" s="8">
        <f t="shared" si="7"/>
        <v>0</v>
      </c>
      <c r="O44" s="3"/>
    </row>
    <row r="45" spans="2:15" ht="15.75" x14ac:dyDescent="0.25">
      <c r="B45" s="29">
        <v>44007</v>
      </c>
      <c r="C45" s="14" t="s">
        <v>195</v>
      </c>
      <c r="D45" s="152">
        <v>44007</v>
      </c>
      <c r="E45" s="185" t="s">
        <v>209</v>
      </c>
      <c r="F45" s="185"/>
      <c r="G45" s="187" t="s">
        <v>9</v>
      </c>
      <c r="H45" s="187">
        <v>10</v>
      </c>
      <c r="I45" s="187">
        <v>10</v>
      </c>
      <c r="J45" s="5">
        <f t="shared" si="4"/>
        <v>0</v>
      </c>
      <c r="K45" s="193">
        <v>18</v>
      </c>
      <c r="L45" s="8">
        <f t="shared" si="5"/>
        <v>0</v>
      </c>
      <c r="M45" s="9">
        <f t="shared" si="6"/>
        <v>0</v>
      </c>
      <c r="N45" s="8">
        <f t="shared" si="7"/>
        <v>0</v>
      </c>
      <c r="O45" s="3"/>
    </row>
    <row r="46" spans="2:15" ht="15.75" x14ac:dyDescent="0.25">
      <c r="B46" s="29">
        <v>44007</v>
      </c>
      <c r="C46" s="14" t="s">
        <v>211</v>
      </c>
      <c r="D46" s="152">
        <v>44007</v>
      </c>
      <c r="E46" s="185" t="s">
        <v>212</v>
      </c>
      <c r="F46" s="185"/>
      <c r="G46" s="187" t="s">
        <v>11</v>
      </c>
      <c r="H46" s="187">
        <v>24</v>
      </c>
      <c r="I46" s="187">
        <v>4</v>
      </c>
      <c r="J46" s="5">
        <f t="shared" si="4"/>
        <v>20</v>
      </c>
      <c r="K46" s="193">
        <v>60</v>
      </c>
      <c r="L46" s="8">
        <f t="shared" si="5"/>
        <v>1200</v>
      </c>
      <c r="M46" s="9">
        <f t="shared" si="6"/>
        <v>216</v>
      </c>
      <c r="N46" s="8">
        <f t="shared" si="7"/>
        <v>1416</v>
      </c>
      <c r="O46" s="3"/>
    </row>
    <row r="47" spans="2:15" ht="15.75" x14ac:dyDescent="0.25">
      <c r="B47" s="29">
        <v>44007</v>
      </c>
      <c r="C47" s="14" t="s">
        <v>222</v>
      </c>
      <c r="D47" s="152">
        <v>44007</v>
      </c>
      <c r="E47" s="185" t="s">
        <v>223</v>
      </c>
      <c r="F47" s="185"/>
      <c r="G47" s="187" t="s">
        <v>9</v>
      </c>
      <c r="H47" s="187">
        <v>59</v>
      </c>
      <c r="I47" s="187">
        <v>2</v>
      </c>
      <c r="J47" s="5">
        <f t="shared" si="4"/>
        <v>57</v>
      </c>
      <c r="K47" s="193">
        <v>16.61</v>
      </c>
      <c r="L47" s="8">
        <f t="shared" si="5"/>
        <v>946.77</v>
      </c>
      <c r="M47" s="9">
        <f t="shared" si="6"/>
        <v>170.4186</v>
      </c>
      <c r="N47" s="8">
        <f t="shared" si="7"/>
        <v>1117.1886</v>
      </c>
      <c r="O47" s="3"/>
    </row>
    <row r="48" spans="2:15" ht="15.75" x14ac:dyDescent="0.25">
      <c r="B48" s="29">
        <v>43590</v>
      </c>
      <c r="C48" s="14" t="s">
        <v>147</v>
      </c>
      <c r="D48" s="152">
        <v>43590</v>
      </c>
      <c r="E48" s="191" t="s">
        <v>151</v>
      </c>
      <c r="F48" s="191"/>
      <c r="G48" s="5" t="str">
        <f>G38</f>
        <v>UNID.</v>
      </c>
      <c r="H48" s="5">
        <v>1308</v>
      </c>
      <c r="I48" s="5">
        <v>1308</v>
      </c>
      <c r="J48" s="5">
        <f t="shared" si="4"/>
        <v>0</v>
      </c>
      <c r="K48" s="193">
        <v>11.833</v>
      </c>
      <c r="L48" s="9">
        <f t="shared" si="5"/>
        <v>0</v>
      </c>
      <c r="M48" s="9">
        <f t="shared" si="6"/>
        <v>0</v>
      </c>
      <c r="N48" s="9">
        <f t="shared" si="7"/>
        <v>0</v>
      </c>
      <c r="O48" s="3"/>
    </row>
    <row r="49" spans="1:15" ht="15.75" x14ac:dyDescent="0.25">
      <c r="B49" s="29">
        <v>43591</v>
      </c>
      <c r="C49" s="14" t="s">
        <v>152</v>
      </c>
      <c r="D49" s="152">
        <v>43591</v>
      </c>
      <c r="E49" s="191" t="s">
        <v>154</v>
      </c>
      <c r="F49" s="191"/>
      <c r="G49" s="5" t="s">
        <v>11</v>
      </c>
      <c r="H49" s="5">
        <v>500</v>
      </c>
      <c r="I49" s="5">
        <v>300</v>
      </c>
      <c r="J49" s="5">
        <f t="shared" si="4"/>
        <v>200</v>
      </c>
      <c r="K49" s="193">
        <v>9.8000000000000007</v>
      </c>
      <c r="L49" s="9">
        <f t="shared" si="5"/>
        <v>1960.0000000000002</v>
      </c>
      <c r="M49" s="9">
        <f t="shared" si="6"/>
        <v>352.8</v>
      </c>
      <c r="N49" s="9">
        <f t="shared" si="7"/>
        <v>2312.8000000000002</v>
      </c>
      <c r="O49" s="3"/>
    </row>
    <row r="50" spans="1:15" s="62" customFormat="1" ht="15.75" x14ac:dyDescent="0.25">
      <c r="B50" s="53">
        <v>43592</v>
      </c>
      <c r="C50" s="54" t="s">
        <v>153</v>
      </c>
      <c r="D50" s="153">
        <v>43592</v>
      </c>
      <c r="E50" s="212" t="s">
        <v>155</v>
      </c>
      <c r="F50" s="212"/>
      <c r="G50" s="55" t="s">
        <v>54</v>
      </c>
      <c r="H50" s="55">
        <v>204</v>
      </c>
      <c r="I50" s="55">
        <v>37</v>
      </c>
      <c r="J50" s="55">
        <f t="shared" si="4"/>
        <v>167</v>
      </c>
      <c r="K50" s="194">
        <v>31.666</v>
      </c>
      <c r="L50" s="56">
        <f t="shared" si="5"/>
        <v>5288.2219999999998</v>
      </c>
      <c r="M50" s="56">
        <f t="shared" si="6"/>
        <v>951.87995999999987</v>
      </c>
      <c r="N50" s="56">
        <f t="shared" si="7"/>
        <v>6240.10196</v>
      </c>
      <c r="O50" s="61"/>
    </row>
    <row r="51" spans="1:15" ht="15.75" x14ac:dyDescent="0.25">
      <c r="B51" s="29">
        <v>43593</v>
      </c>
      <c r="C51" s="14" t="s">
        <v>156</v>
      </c>
      <c r="D51" s="152">
        <v>43593</v>
      </c>
      <c r="E51" s="185" t="s">
        <v>159</v>
      </c>
      <c r="F51" s="185"/>
      <c r="G51" s="187" t="s">
        <v>54</v>
      </c>
      <c r="H51" s="187">
        <v>23</v>
      </c>
      <c r="I51" s="187">
        <v>15</v>
      </c>
      <c r="J51" s="5">
        <f t="shared" si="4"/>
        <v>8</v>
      </c>
      <c r="K51" s="193">
        <v>17.600000000000001</v>
      </c>
      <c r="L51" s="8">
        <f t="shared" si="5"/>
        <v>140.80000000000001</v>
      </c>
      <c r="M51" s="9">
        <f t="shared" si="6"/>
        <v>25.344000000000001</v>
      </c>
      <c r="N51" s="8">
        <f t="shared" si="7"/>
        <v>166.14400000000001</v>
      </c>
      <c r="O51" s="3"/>
    </row>
    <row r="52" spans="1:15" ht="15.75" x14ac:dyDescent="0.25">
      <c r="B52" s="29">
        <v>43594</v>
      </c>
      <c r="C52" s="14" t="s">
        <v>157</v>
      </c>
      <c r="D52" s="152">
        <v>43594</v>
      </c>
      <c r="E52" s="185" t="s">
        <v>160</v>
      </c>
      <c r="F52" s="185"/>
      <c r="G52" s="187" t="s">
        <v>54</v>
      </c>
      <c r="H52" s="187">
        <v>10</v>
      </c>
      <c r="I52" s="187">
        <v>2</v>
      </c>
      <c r="J52" s="5">
        <f t="shared" si="4"/>
        <v>8</v>
      </c>
      <c r="K52" s="193">
        <v>250</v>
      </c>
      <c r="L52" s="8">
        <f t="shared" si="5"/>
        <v>2000</v>
      </c>
      <c r="M52" s="9">
        <f t="shared" si="6"/>
        <v>360</v>
      </c>
      <c r="N52" s="8">
        <f t="shared" si="7"/>
        <v>2360</v>
      </c>
      <c r="O52" s="3"/>
    </row>
    <row r="53" spans="1:15" ht="15.75" x14ac:dyDescent="0.25">
      <c r="B53" s="29">
        <v>43595</v>
      </c>
      <c r="C53" s="14" t="s">
        <v>158</v>
      </c>
      <c r="D53" s="152">
        <v>43595</v>
      </c>
      <c r="E53" s="185" t="s">
        <v>285</v>
      </c>
      <c r="F53" s="185"/>
      <c r="G53" s="187" t="s">
        <v>54</v>
      </c>
      <c r="H53" s="187">
        <v>17</v>
      </c>
      <c r="I53" s="187">
        <v>5</v>
      </c>
      <c r="J53" s="5">
        <f t="shared" si="4"/>
        <v>12</v>
      </c>
      <c r="K53" s="193">
        <v>364</v>
      </c>
      <c r="L53" s="8">
        <f t="shared" si="5"/>
        <v>4368</v>
      </c>
      <c r="M53" s="9">
        <f t="shared" si="6"/>
        <v>786.24</v>
      </c>
      <c r="N53" s="8">
        <f t="shared" si="7"/>
        <v>5154.24</v>
      </c>
      <c r="O53" s="3"/>
    </row>
    <row r="54" spans="1:15" ht="15.75" x14ac:dyDescent="0.25">
      <c r="B54" s="29">
        <v>42958</v>
      </c>
      <c r="C54" s="14" t="s">
        <v>42</v>
      </c>
      <c r="D54" s="152">
        <v>42958</v>
      </c>
      <c r="E54" s="191" t="s">
        <v>10</v>
      </c>
      <c r="F54" s="191"/>
      <c r="G54" s="5" t="s">
        <v>11</v>
      </c>
      <c r="H54" s="5">
        <v>4</v>
      </c>
      <c r="I54" s="5">
        <v>3</v>
      </c>
      <c r="J54" s="5">
        <f t="shared" si="4"/>
        <v>1</v>
      </c>
      <c r="K54" s="193">
        <v>1015</v>
      </c>
      <c r="L54" s="9">
        <f t="shared" si="5"/>
        <v>1015</v>
      </c>
      <c r="M54" s="9">
        <f t="shared" si="6"/>
        <v>182.7</v>
      </c>
      <c r="N54" s="9">
        <f t="shared" si="7"/>
        <v>1197.7</v>
      </c>
      <c r="O54" s="3"/>
    </row>
    <row r="55" spans="1:15" ht="15.75" x14ac:dyDescent="0.25">
      <c r="B55" s="29">
        <v>44007</v>
      </c>
      <c r="C55" s="14" t="s">
        <v>43</v>
      </c>
      <c r="D55" s="152">
        <v>44007</v>
      </c>
      <c r="E55" s="191" t="s">
        <v>12</v>
      </c>
      <c r="F55" s="191"/>
      <c r="G55" s="5" t="s">
        <v>11</v>
      </c>
      <c r="H55" s="5">
        <v>7</v>
      </c>
      <c r="I55" s="5">
        <v>1</v>
      </c>
      <c r="J55" s="5">
        <f t="shared" si="4"/>
        <v>6</v>
      </c>
      <c r="K55" s="193">
        <v>158.47</v>
      </c>
      <c r="L55" s="9">
        <f t="shared" si="5"/>
        <v>950.81999999999994</v>
      </c>
      <c r="M55" s="9">
        <f t="shared" si="6"/>
        <v>171.14759999999998</v>
      </c>
      <c r="N55" s="9">
        <f t="shared" si="7"/>
        <v>1121.9675999999999</v>
      </c>
      <c r="O55" s="3"/>
    </row>
    <row r="56" spans="1:15" ht="15" customHeight="1" x14ac:dyDescent="0.25">
      <c r="B56" s="29">
        <v>42958</v>
      </c>
      <c r="C56" s="14" t="s">
        <v>45</v>
      </c>
      <c r="D56" s="152">
        <v>42958</v>
      </c>
      <c r="E56" s="191" t="s">
        <v>16</v>
      </c>
      <c r="F56" s="191"/>
      <c r="G56" s="5" t="s">
        <v>54</v>
      </c>
      <c r="H56" s="5">
        <v>2</v>
      </c>
      <c r="I56" s="5">
        <v>2</v>
      </c>
      <c r="J56" s="5">
        <f t="shared" si="4"/>
        <v>0</v>
      </c>
      <c r="K56" s="193">
        <v>6395</v>
      </c>
      <c r="L56" s="9">
        <f t="shared" si="5"/>
        <v>0</v>
      </c>
      <c r="M56" s="9">
        <f t="shared" si="6"/>
        <v>0</v>
      </c>
      <c r="N56" s="9">
        <f t="shared" si="7"/>
        <v>0</v>
      </c>
      <c r="O56" s="3"/>
    </row>
    <row r="57" spans="1:15" ht="15" customHeight="1" x14ac:dyDescent="0.25">
      <c r="A57" t="s">
        <v>269</v>
      </c>
      <c r="B57" s="29">
        <v>42958</v>
      </c>
      <c r="C57" s="14" t="s">
        <v>46</v>
      </c>
      <c r="D57" s="152">
        <v>42958</v>
      </c>
      <c r="E57" s="191" t="s">
        <v>17</v>
      </c>
      <c r="F57" s="191"/>
      <c r="G57" s="5" t="s">
        <v>54</v>
      </c>
      <c r="H57" s="5">
        <v>12</v>
      </c>
      <c r="I57" s="5">
        <v>9</v>
      </c>
      <c r="J57" s="5">
        <f t="shared" si="4"/>
        <v>3</v>
      </c>
      <c r="K57" s="193">
        <v>390</v>
      </c>
      <c r="L57" s="9">
        <f t="shared" si="5"/>
        <v>1170</v>
      </c>
      <c r="M57" s="9">
        <f t="shared" si="6"/>
        <v>210.6</v>
      </c>
      <c r="N57" s="9">
        <f t="shared" si="7"/>
        <v>1380.6</v>
      </c>
      <c r="O57" s="3"/>
    </row>
    <row r="58" spans="1:15" ht="15.75" x14ac:dyDescent="0.25">
      <c r="B58" s="53">
        <v>43418</v>
      </c>
      <c r="C58" s="54" t="s">
        <v>119</v>
      </c>
      <c r="D58" s="153">
        <v>43418</v>
      </c>
      <c r="E58" s="212" t="s">
        <v>268</v>
      </c>
      <c r="F58" s="212"/>
      <c r="G58" s="55" t="s">
        <v>54</v>
      </c>
      <c r="H58" s="55">
        <v>12</v>
      </c>
      <c r="I58" s="55">
        <v>5</v>
      </c>
      <c r="J58" s="209">
        <f t="shared" si="4"/>
        <v>7</v>
      </c>
      <c r="K58" s="194">
        <v>151</v>
      </c>
      <c r="L58" s="56">
        <f t="shared" si="5"/>
        <v>1057</v>
      </c>
      <c r="M58" s="57">
        <f t="shared" si="6"/>
        <v>190.26</v>
      </c>
      <c r="N58" s="57">
        <f t="shared" si="7"/>
        <v>1247.26</v>
      </c>
      <c r="O58" s="3"/>
    </row>
    <row r="59" spans="1:15" s="62" customFormat="1" ht="15.75" x14ac:dyDescent="0.25">
      <c r="B59" s="53">
        <v>43418</v>
      </c>
      <c r="C59" s="54" t="s">
        <v>119</v>
      </c>
      <c r="D59" s="153">
        <v>43418</v>
      </c>
      <c r="E59" s="212" t="s">
        <v>120</v>
      </c>
      <c r="F59" s="212"/>
      <c r="G59" s="55" t="s">
        <v>54</v>
      </c>
      <c r="H59" s="55">
        <v>12</v>
      </c>
      <c r="I59" s="55">
        <v>11</v>
      </c>
      <c r="J59" s="209">
        <f t="shared" si="4"/>
        <v>1</v>
      </c>
      <c r="K59" s="194">
        <v>151</v>
      </c>
      <c r="L59" s="56">
        <f t="shared" si="5"/>
        <v>151</v>
      </c>
      <c r="M59" s="57">
        <f t="shared" si="6"/>
        <v>27.18</v>
      </c>
      <c r="N59" s="57">
        <f t="shared" si="7"/>
        <v>178.18</v>
      </c>
      <c r="O59" s="61"/>
    </row>
    <row r="60" spans="1:15" ht="15.75" x14ac:dyDescent="0.25">
      <c r="B60" s="29">
        <v>42958</v>
      </c>
      <c r="C60" s="14" t="s">
        <v>47</v>
      </c>
      <c r="D60" s="152">
        <v>42958</v>
      </c>
      <c r="E60" s="191" t="s">
        <v>18</v>
      </c>
      <c r="F60" s="191"/>
      <c r="G60" s="5" t="s">
        <v>54</v>
      </c>
      <c r="H60" s="5">
        <v>20</v>
      </c>
      <c r="I60" s="5">
        <v>15</v>
      </c>
      <c r="J60" s="187">
        <f t="shared" si="4"/>
        <v>5</v>
      </c>
      <c r="K60" s="193">
        <v>35</v>
      </c>
      <c r="L60" s="9">
        <f t="shared" si="5"/>
        <v>175</v>
      </c>
      <c r="M60" s="8">
        <f t="shared" si="6"/>
        <v>31.5</v>
      </c>
      <c r="N60" s="8">
        <f t="shared" si="7"/>
        <v>206.5</v>
      </c>
      <c r="O60" s="3"/>
    </row>
    <row r="61" spans="1:15" ht="15.75" x14ac:dyDescent="0.25">
      <c r="B61" s="29">
        <v>43011</v>
      </c>
      <c r="C61" s="14" t="s">
        <v>177</v>
      </c>
      <c r="D61" s="152">
        <v>43011</v>
      </c>
      <c r="E61" s="188" t="s">
        <v>180</v>
      </c>
      <c r="F61" s="188"/>
      <c r="G61" s="5" t="s">
        <v>54</v>
      </c>
      <c r="H61" s="189">
        <v>4</v>
      </c>
      <c r="I61" s="189">
        <v>3</v>
      </c>
      <c r="J61" s="5">
        <f t="shared" si="4"/>
        <v>1</v>
      </c>
      <c r="K61" s="196">
        <v>350</v>
      </c>
      <c r="L61" s="9">
        <f t="shared" si="5"/>
        <v>350</v>
      </c>
      <c r="M61" s="9">
        <f t="shared" si="6"/>
        <v>63</v>
      </c>
      <c r="N61" s="9">
        <f t="shared" si="7"/>
        <v>413</v>
      </c>
      <c r="O61" s="3"/>
    </row>
    <row r="62" spans="1:15" s="62" customFormat="1" ht="15.75" x14ac:dyDescent="0.25">
      <c r="B62" s="53">
        <v>44007</v>
      </c>
      <c r="C62" s="54" t="s">
        <v>215</v>
      </c>
      <c r="D62" s="153">
        <v>44007</v>
      </c>
      <c r="E62" s="226" t="s">
        <v>217</v>
      </c>
      <c r="F62" s="226"/>
      <c r="G62" s="55" t="s">
        <v>9</v>
      </c>
      <c r="H62" s="227">
        <v>2</v>
      </c>
      <c r="I62" s="227">
        <v>0</v>
      </c>
      <c r="J62" s="55">
        <f t="shared" si="4"/>
        <v>2</v>
      </c>
      <c r="K62" s="196">
        <v>99.59</v>
      </c>
      <c r="L62" s="56">
        <f t="shared" si="5"/>
        <v>199.18</v>
      </c>
      <c r="M62" s="56">
        <f t="shared" si="6"/>
        <v>35.852400000000003</v>
      </c>
      <c r="N62" s="56">
        <f t="shared" si="7"/>
        <v>235.0324</v>
      </c>
      <c r="O62" s="61"/>
    </row>
    <row r="63" spans="1:15" s="84" customFormat="1" ht="15.75" x14ac:dyDescent="0.25">
      <c r="B63" s="70">
        <v>44007</v>
      </c>
      <c r="C63" s="69" t="s">
        <v>215</v>
      </c>
      <c r="D63" s="93">
        <f>D61</f>
        <v>43011</v>
      </c>
      <c r="E63" s="228" t="s">
        <v>252</v>
      </c>
      <c r="F63" s="228"/>
      <c r="G63" s="71" t="s">
        <v>54</v>
      </c>
      <c r="H63" s="229">
        <v>8</v>
      </c>
      <c r="I63" s="229">
        <v>1</v>
      </c>
      <c r="J63" s="71">
        <f t="shared" si="4"/>
        <v>7</v>
      </c>
      <c r="K63" s="197">
        <v>45</v>
      </c>
      <c r="L63" s="72">
        <f t="shared" si="5"/>
        <v>315</v>
      </c>
      <c r="M63" s="72">
        <f t="shared" si="6"/>
        <v>56.699999999999996</v>
      </c>
      <c r="N63" s="72">
        <f t="shared" si="7"/>
        <v>371.7</v>
      </c>
      <c r="O63" s="83"/>
    </row>
    <row r="64" spans="1:15" s="90" customFormat="1" ht="15.75" x14ac:dyDescent="0.25">
      <c r="B64" s="86">
        <f>B62</f>
        <v>44007</v>
      </c>
      <c r="C64" s="87" t="s">
        <v>215</v>
      </c>
      <c r="D64" s="155">
        <f>D62</f>
        <v>44007</v>
      </c>
      <c r="E64" s="230" t="s">
        <v>247</v>
      </c>
      <c r="F64" s="230"/>
      <c r="G64" s="231" t="str">
        <f>G61</f>
        <v>UNID.</v>
      </c>
      <c r="H64" s="232">
        <v>17</v>
      </c>
      <c r="I64" s="232">
        <v>4</v>
      </c>
      <c r="J64" s="231">
        <f t="shared" si="4"/>
        <v>13</v>
      </c>
      <c r="K64" s="198">
        <v>65</v>
      </c>
      <c r="L64" s="91">
        <f t="shared" si="5"/>
        <v>845</v>
      </c>
      <c r="M64" s="91">
        <f t="shared" si="6"/>
        <v>152.1</v>
      </c>
      <c r="N64" s="91">
        <f t="shared" si="7"/>
        <v>997.1</v>
      </c>
      <c r="O64" s="92"/>
    </row>
    <row r="65" spans="2:15" s="84" customFormat="1" ht="15.75" x14ac:dyDescent="0.25">
      <c r="B65" s="70">
        <f t="shared" ref="B65:B70" si="8">B64</f>
        <v>44007</v>
      </c>
      <c r="C65" s="69" t="s">
        <v>215</v>
      </c>
      <c r="D65" s="93">
        <f t="shared" ref="D65:D70" si="9">D64</f>
        <v>44007</v>
      </c>
      <c r="E65" s="228" t="s">
        <v>248</v>
      </c>
      <c r="F65" s="228"/>
      <c r="G65" s="71" t="str">
        <f>G64</f>
        <v>UNID.</v>
      </c>
      <c r="H65" s="229">
        <v>67</v>
      </c>
      <c r="I65" s="229">
        <v>9</v>
      </c>
      <c r="J65" s="71">
        <f t="shared" si="4"/>
        <v>58</v>
      </c>
      <c r="K65" s="197">
        <v>29</v>
      </c>
      <c r="L65" s="72">
        <f t="shared" si="5"/>
        <v>1682</v>
      </c>
      <c r="M65" s="72">
        <f t="shared" si="6"/>
        <v>302.76</v>
      </c>
      <c r="N65" s="72">
        <f t="shared" si="7"/>
        <v>1984.76</v>
      </c>
      <c r="O65" s="83"/>
    </row>
    <row r="66" spans="2:15" s="90" customFormat="1" ht="15.75" x14ac:dyDescent="0.25">
      <c r="B66" s="86">
        <f t="shared" si="8"/>
        <v>44007</v>
      </c>
      <c r="C66" s="87" t="s">
        <v>215</v>
      </c>
      <c r="D66" s="155">
        <f t="shared" si="9"/>
        <v>44007</v>
      </c>
      <c r="E66" s="230" t="s">
        <v>249</v>
      </c>
      <c r="F66" s="230"/>
      <c r="G66" s="231" t="str">
        <f>G65</f>
        <v>UNID.</v>
      </c>
      <c r="H66" s="232">
        <v>7</v>
      </c>
      <c r="I66" s="232">
        <v>1</v>
      </c>
      <c r="J66" s="231">
        <f t="shared" si="4"/>
        <v>6</v>
      </c>
      <c r="K66" s="198">
        <v>125</v>
      </c>
      <c r="L66" s="91">
        <f t="shared" si="5"/>
        <v>750</v>
      </c>
      <c r="M66" s="91">
        <f t="shared" si="6"/>
        <v>135</v>
      </c>
      <c r="N66" s="91">
        <f t="shared" si="7"/>
        <v>885</v>
      </c>
      <c r="O66" s="92"/>
    </row>
    <row r="67" spans="2:15" s="90" customFormat="1" ht="15.75" x14ac:dyDescent="0.25">
      <c r="B67" s="86">
        <f t="shared" si="8"/>
        <v>44007</v>
      </c>
      <c r="C67" s="87" t="s">
        <v>215</v>
      </c>
      <c r="D67" s="155">
        <f t="shared" si="9"/>
        <v>44007</v>
      </c>
      <c r="E67" s="230" t="s">
        <v>260</v>
      </c>
      <c r="F67" s="230"/>
      <c r="G67" s="231" t="s">
        <v>54</v>
      </c>
      <c r="H67" s="232">
        <v>350</v>
      </c>
      <c r="I67" s="232">
        <v>12</v>
      </c>
      <c r="J67" s="231">
        <f t="shared" si="4"/>
        <v>338</v>
      </c>
      <c r="K67" s="198">
        <v>30</v>
      </c>
      <c r="L67" s="91">
        <f t="shared" si="5"/>
        <v>10140</v>
      </c>
      <c r="M67" s="91">
        <f t="shared" si="6"/>
        <v>1825.2</v>
      </c>
      <c r="N67" s="91">
        <f t="shared" si="7"/>
        <v>11965.2</v>
      </c>
      <c r="O67" s="92"/>
    </row>
    <row r="68" spans="2:15" s="90" customFormat="1" ht="15.75" x14ac:dyDescent="0.25">
      <c r="B68" s="86">
        <f t="shared" si="8"/>
        <v>44007</v>
      </c>
      <c r="C68" s="87" t="s">
        <v>215</v>
      </c>
      <c r="D68" s="155">
        <f t="shared" si="9"/>
        <v>44007</v>
      </c>
      <c r="E68" s="230" t="s">
        <v>261</v>
      </c>
      <c r="F68" s="230"/>
      <c r="G68" s="231" t="s">
        <v>54</v>
      </c>
      <c r="H68" s="232">
        <v>100</v>
      </c>
      <c r="I68" s="232">
        <v>12</v>
      </c>
      <c r="J68" s="231">
        <f t="shared" si="4"/>
        <v>88</v>
      </c>
      <c r="K68" s="198">
        <v>30</v>
      </c>
      <c r="L68" s="91">
        <f t="shared" si="5"/>
        <v>2640</v>
      </c>
      <c r="M68" s="91">
        <f t="shared" si="6"/>
        <v>475.2</v>
      </c>
      <c r="N68" s="91">
        <f t="shared" si="7"/>
        <v>3115.2</v>
      </c>
      <c r="O68" s="92"/>
    </row>
    <row r="69" spans="2:15" s="90" customFormat="1" ht="15.75" x14ac:dyDescent="0.25">
      <c r="B69" s="86">
        <f t="shared" si="8"/>
        <v>44007</v>
      </c>
      <c r="C69" s="87" t="s">
        <v>215</v>
      </c>
      <c r="D69" s="155">
        <f t="shared" si="9"/>
        <v>44007</v>
      </c>
      <c r="E69" s="230" t="s">
        <v>262</v>
      </c>
      <c r="F69" s="230"/>
      <c r="G69" s="231" t="s">
        <v>54</v>
      </c>
      <c r="H69" s="232">
        <v>100</v>
      </c>
      <c r="I69" s="232">
        <v>12</v>
      </c>
      <c r="J69" s="231">
        <f t="shared" si="4"/>
        <v>88</v>
      </c>
      <c r="K69" s="198">
        <v>30</v>
      </c>
      <c r="L69" s="91">
        <f t="shared" ref="L69:L95" si="10">J69*K69</f>
        <v>2640</v>
      </c>
      <c r="M69" s="91">
        <f t="shared" si="6"/>
        <v>475.2</v>
      </c>
      <c r="N69" s="91">
        <f t="shared" si="7"/>
        <v>3115.2</v>
      </c>
      <c r="O69" s="92"/>
    </row>
    <row r="70" spans="2:15" s="90" customFormat="1" ht="15.75" x14ac:dyDescent="0.25">
      <c r="B70" s="86">
        <f t="shared" si="8"/>
        <v>44007</v>
      </c>
      <c r="C70" s="87" t="s">
        <v>215</v>
      </c>
      <c r="D70" s="155">
        <f t="shared" si="9"/>
        <v>44007</v>
      </c>
      <c r="E70" s="230" t="s">
        <v>257</v>
      </c>
      <c r="F70" s="230"/>
      <c r="G70" s="231" t="str">
        <f>G66</f>
        <v>UNID.</v>
      </c>
      <c r="H70" s="232">
        <v>2</v>
      </c>
      <c r="I70" s="232">
        <v>0</v>
      </c>
      <c r="J70" s="231">
        <f t="shared" si="4"/>
        <v>2</v>
      </c>
      <c r="K70" s="198">
        <v>450</v>
      </c>
      <c r="L70" s="91">
        <f t="shared" si="10"/>
        <v>900</v>
      </c>
      <c r="M70" s="91">
        <f t="shared" si="6"/>
        <v>162</v>
      </c>
      <c r="N70" s="91">
        <f t="shared" si="7"/>
        <v>1062</v>
      </c>
      <c r="O70" s="92"/>
    </row>
    <row r="71" spans="2:15" ht="15.75" x14ac:dyDescent="0.25">
      <c r="B71" s="29">
        <f>B65</f>
        <v>44007</v>
      </c>
      <c r="C71" s="14" t="s">
        <v>215</v>
      </c>
      <c r="D71" s="152">
        <v>44007</v>
      </c>
      <c r="E71" s="188" t="s">
        <v>218</v>
      </c>
      <c r="F71" s="188"/>
      <c r="G71" s="5" t="s">
        <v>54</v>
      </c>
      <c r="H71" s="189">
        <v>10</v>
      </c>
      <c r="I71" s="189">
        <v>2</v>
      </c>
      <c r="J71" s="5">
        <f t="shared" si="4"/>
        <v>8</v>
      </c>
      <c r="K71" s="199">
        <v>45</v>
      </c>
      <c r="L71" s="9">
        <f t="shared" si="10"/>
        <v>360</v>
      </c>
      <c r="M71" s="9">
        <f t="shared" si="6"/>
        <v>64.8</v>
      </c>
      <c r="N71" s="9">
        <f t="shared" si="7"/>
        <v>424.8</v>
      </c>
      <c r="O71" s="3"/>
    </row>
    <row r="72" spans="2:15" ht="15.75" x14ac:dyDescent="0.25">
      <c r="B72" s="29">
        <v>43011</v>
      </c>
      <c r="C72" s="14" t="s">
        <v>183</v>
      </c>
      <c r="D72" s="152">
        <v>43011</v>
      </c>
      <c r="E72" s="188" t="s">
        <v>184</v>
      </c>
      <c r="F72" s="188"/>
      <c r="G72" s="5" t="s">
        <v>54</v>
      </c>
      <c r="H72" s="189">
        <v>26</v>
      </c>
      <c r="I72" s="189">
        <v>21</v>
      </c>
      <c r="J72" s="5">
        <f t="shared" si="4"/>
        <v>5</v>
      </c>
      <c r="K72" s="199">
        <v>7</v>
      </c>
      <c r="L72" s="9">
        <f t="shared" si="10"/>
        <v>35</v>
      </c>
      <c r="M72" s="9">
        <f t="shared" si="6"/>
        <v>6.3</v>
      </c>
      <c r="N72" s="9">
        <f t="shared" si="7"/>
        <v>41.3</v>
      </c>
      <c r="O72" s="3"/>
    </row>
    <row r="73" spans="2:15" ht="15.75" x14ac:dyDescent="0.25">
      <c r="B73" s="29">
        <v>43012</v>
      </c>
      <c r="C73" s="14" t="s">
        <v>187</v>
      </c>
      <c r="D73" s="152">
        <v>43012</v>
      </c>
      <c r="E73" s="188" t="s">
        <v>189</v>
      </c>
      <c r="F73" s="188"/>
      <c r="G73" s="5" t="s">
        <v>54</v>
      </c>
      <c r="H73" s="189">
        <v>11</v>
      </c>
      <c r="I73" s="189">
        <v>2</v>
      </c>
      <c r="J73" s="5">
        <f t="shared" si="4"/>
        <v>9</v>
      </c>
      <c r="K73" s="199">
        <v>45</v>
      </c>
      <c r="L73" s="9">
        <f t="shared" si="10"/>
        <v>405</v>
      </c>
      <c r="M73" s="9">
        <f t="shared" si="6"/>
        <v>72.899999999999991</v>
      </c>
      <c r="N73" s="9">
        <f t="shared" si="7"/>
        <v>477.9</v>
      </c>
      <c r="O73" s="3"/>
    </row>
    <row r="74" spans="2:15" ht="15.75" x14ac:dyDescent="0.25">
      <c r="B74" s="29">
        <v>43013</v>
      </c>
      <c r="C74" s="14" t="s">
        <v>188</v>
      </c>
      <c r="D74" s="152">
        <v>43013</v>
      </c>
      <c r="E74" s="188" t="s">
        <v>190</v>
      </c>
      <c r="F74" s="188"/>
      <c r="G74" s="5" t="s">
        <v>54</v>
      </c>
      <c r="H74" s="189">
        <v>12</v>
      </c>
      <c r="I74" s="189">
        <v>6</v>
      </c>
      <c r="J74" s="5">
        <f t="shared" si="4"/>
        <v>6</v>
      </c>
      <c r="K74" s="199">
        <v>225</v>
      </c>
      <c r="L74" s="9">
        <f t="shared" si="10"/>
        <v>1350</v>
      </c>
      <c r="M74" s="9">
        <f t="shared" si="6"/>
        <v>243</v>
      </c>
      <c r="N74" s="9">
        <f t="shared" si="7"/>
        <v>1593</v>
      </c>
      <c r="O74" s="3"/>
    </row>
    <row r="75" spans="2:15" ht="15.75" x14ac:dyDescent="0.25">
      <c r="B75" s="29">
        <v>43011</v>
      </c>
      <c r="C75" s="14" t="s">
        <v>176</v>
      </c>
      <c r="D75" s="152">
        <v>43011</v>
      </c>
      <c r="E75" s="188" t="s">
        <v>178</v>
      </c>
      <c r="F75" s="188"/>
      <c r="G75" s="5" t="s">
        <v>54</v>
      </c>
      <c r="H75" s="189">
        <v>8</v>
      </c>
      <c r="I75" s="189">
        <v>6</v>
      </c>
      <c r="J75" s="5">
        <f t="shared" si="4"/>
        <v>2</v>
      </c>
      <c r="K75" s="199">
        <v>209.32</v>
      </c>
      <c r="L75" s="9">
        <f t="shared" si="10"/>
        <v>418.64</v>
      </c>
      <c r="M75" s="9">
        <f t="shared" si="6"/>
        <v>75.355199999999996</v>
      </c>
      <c r="N75" s="9">
        <f t="shared" si="7"/>
        <v>493.99519999999995</v>
      </c>
      <c r="O75" s="3"/>
    </row>
    <row r="76" spans="2:15" s="62" customFormat="1" ht="15.75" x14ac:dyDescent="0.25">
      <c r="B76" s="53">
        <v>43011</v>
      </c>
      <c r="C76" s="54" t="s">
        <v>181</v>
      </c>
      <c r="D76" s="153">
        <v>43012</v>
      </c>
      <c r="E76" s="226" t="s">
        <v>182</v>
      </c>
      <c r="F76" s="226"/>
      <c r="G76" s="55" t="s">
        <v>54</v>
      </c>
      <c r="H76" s="227">
        <v>24</v>
      </c>
      <c r="I76" s="227">
        <v>14</v>
      </c>
      <c r="J76" s="55">
        <f t="shared" si="4"/>
        <v>10</v>
      </c>
      <c r="K76" s="196">
        <v>55</v>
      </c>
      <c r="L76" s="56">
        <f t="shared" si="10"/>
        <v>550</v>
      </c>
      <c r="M76" s="56">
        <f t="shared" si="6"/>
        <v>99</v>
      </c>
      <c r="N76" s="56">
        <f t="shared" si="7"/>
        <v>649</v>
      </c>
      <c r="O76" s="61"/>
    </row>
    <row r="77" spans="2:15" ht="15.75" x14ac:dyDescent="0.25">
      <c r="B77" s="29">
        <v>44007</v>
      </c>
      <c r="C77" s="14" t="s">
        <v>214</v>
      </c>
      <c r="D77" s="152">
        <v>44007</v>
      </c>
      <c r="E77" s="188" t="s">
        <v>216</v>
      </c>
      <c r="F77" s="188"/>
      <c r="G77" s="5" t="s">
        <v>54</v>
      </c>
      <c r="H77" s="189">
        <v>72</v>
      </c>
      <c r="I77" s="189">
        <v>43</v>
      </c>
      <c r="J77" s="5">
        <f t="shared" si="4"/>
        <v>29</v>
      </c>
      <c r="K77" s="199">
        <v>6.42</v>
      </c>
      <c r="L77" s="9">
        <f t="shared" si="10"/>
        <v>186.18</v>
      </c>
      <c r="M77" s="9">
        <f t="shared" si="6"/>
        <v>33.5124</v>
      </c>
      <c r="N77" s="9">
        <f t="shared" si="7"/>
        <v>219.69240000000002</v>
      </c>
      <c r="O77" s="3"/>
    </row>
    <row r="78" spans="2:15" ht="15.75" x14ac:dyDescent="0.25">
      <c r="B78" s="29">
        <v>44007</v>
      </c>
      <c r="C78" s="14" t="s">
        <v>215</v>
      </c>
      <c r="D78" s="152">
        <v>44007</v>
      </c>
      <c r="E78" s="188" t="s">
        <v>224</v>
      </c>
      <c r="F78" s="188"/>
      <c r="G78" s="5" t="s">
        <v>54</v>
      </c>
      <c r="H78" s="189">
        <v>37</v>
      </c>
      <c r="I78" s="189">
        <v>1</v>
      </c>
      <c r="J78" s="5">
        <f t="shared" si="4"/>
        <v>36</v>
      </c>
      <c r="K78" s="199">
        <v>6.42</v>
      </c>
      <c r="L78" s="9">
        <f t="shared" si="10"/>
        <v>231.12</v>
      </c>
      <c r="M78" s="9">
        <f t="shared" si="6"/>
        <v>41.601599999999998</v>
      </c>
      <c r="N78" s="9">
        <f t="shared" si="7"/>
        <v>272.72160000000002</v>
      </c>
      <c r="O78" s="3"/>
    </row>
    <row r="79" spans="2:15" ht="15.75" x14ac:dyDescent="0.25">
      <c r="B79" s="29">
        <v>44007</v>
      </c>
      <c r="C79" s="14" t="s">
        <v>175</v>
      </c>
      <c r="D79" s="152">
        <v>44007</v>
      </c>
      <c r="E79" s="188" t="s">
        <v>213</v>
      </c>
      <c r="F79" s="188"/>
      <c r="G79" s="5" t="s">
        <v>54</v>
      </c>
      <c r="H79" s="189">
        <v>109</v>
      </c>
      <c r="I79" s="189">
        <v>57</v>
      </c>
      <c r="J79" s="5">
        <f t="shared" si="4"/>
        <v>52</v>
      </c>
      <c r="K79" s="199">
        <v>6.42</v>
      </c>
      <c r="L79" s="9">
        <f t="shared" si="10"/>
        <v>333.84</v>
      </c>
      <c r="M79" s="9">
        <f t="shared" si="6"/>
        <v>60.091199999999994</v>
      </c>
      <c r="N79" s="9">
        <f t="shared" si="7"/>
        <v>393.93119999999999</v>
      </c>
      <c r="O79" s="3"/>
    </row>
    <row r="80" spans="2:15" ht="15.75" x14ac:dyDescent="0.25">
      <c r="B80" s="29">
        <v>43011</v>
      </c>
      <c r="C80" s="14" t="s">
        <v>188</v>
      </c>
      <c r="D80" s="152">
        <v>43011</v>
      </c>
      <c r="E80" s="188" t="s">
        <v>191</v>
      </c>
      <c r="F80" s="188"/>
      <c r="G80" s="5" t="s">
        <v>9</v>
      </c>
      <c r="H80" s="189">
        <v>10</v>
      </c>
      <c r="I80" s="189">
        <v>4</v>
      </c>
      <c r="J80" s="5">
        <f t="shared" si="4"/>
        <v>6</v>
      </c>
      <c r="K80" s="200">
        <v>0</v>
      </c>
      <c r="L80" s="9">
        <f t="shared" si="10"/>
        <v>0</v>
      </c>
      <c r="M80" s="9">
        <f t="shared" si="6"/>
        <v>0</v>
      </c>
      <c r="N80" s="9">
        <f t="shared" si="7"/>
        <v>0</v>
      </c>
      <c r="O80" s="3"/>
    </row>
    <row r="81" spans="2:16" ht="15.75" x14ac:dyDescent="0.25">
      <c r="B81" s="29" t="s">
        <v>161</v>
      </c>
      <c r="C81" s="14" t="s">
        <v>165</v>
      </c>
      <c r="D81" s="152" t="s">
        <v>161</v>
      </c>
      <c r="E81" s="188" t="s">
        <v>162</v>
      </c>
      <c r="F81" s="188"/>
      <c r="G81" s="5" t="s">
        <v>54</v>
      </c>
      <c r="H81" s="189">
        <v>1</v>
      </c>
      <c r="I81" s="189">
        <v>1</v>
      </c>
      <c r="J81" s="5">
        <f t="shared" si="4"/>
        <v>0</v>
      </c>
      <c r="K81" s="199">
        <v>224.38</v>
      </c>
      <c r="L81" s="9">
        <f t="shared" si="10"/>
        <v>0</v>
      </c>
      <c r="M81" s="9">
        <f t="shared" si="6"/>
        <v>0</v>
      </c>
      <c r="N81" s="9">
        <f t="shared" si="7"/>
        <v>0</v>
      </c>
      <c r="O81" s="3"/>
    </row>
    <row r="82" spans="2:16" ht="15.75" x14ac:dyDescent="0.25">
      <c r="B82" s="29" t="s">
        <v>161</v>
      </c>
      <c r="C82" s="14" t="s">
        <v>166</v>
      </c>
      <c r="D82" s="152" t="s">
        <v>161</v>
      </c>
      <c r="E82" s="188" t="s">
        <v>163</v>
      </c>
      <c r="F82" s="188"/>
      <c r="G82" s="5" t="s">
        <v>54</v>
      </c>
      <c r="H82" s="189">
        <v>2</v>
      </c>
      <c r="I82" s="189">
        <v>2</v>
      </c>
      <c r="J82" s="5">
        <f t="shared" si="4"/>
        <v>0</v>
      </c>
      <c r="K82" s="199">
        <v>212.35</v>
      </c>
      <c r="L82" s="9">
        <f t="shared" si="10"/>
        <v>0</v>
      </c>
      <c r="M82" s="9">
        <f t="shared" si="6"/>
        <v>0</v>
      </c>
      <c r="N82" s="9">
        <f t="shared" si="7"/>
        <v>0</v>
      </c>
      <c r="O82" s="3"/>
    </row>
    <row r="83" spans="2:16" ht="15.75" x14ac:dyDescent="0.25">
      <c r="B83" s="29">
        <v>43047</v>
      </c>
      <c r="C83" s="14" t="s">
        <v>78</v>
      </c>
      <c r="D83" s="152">
        <v>43047</v>
      </c>
      <c r="E83" s="191" t="s">
        <v>15</v>
      </c>
      <c r="F83" s="191"/>
      <c r="G83" s="5" t="s">
        <v>54</v>
      </c>
      <c r="H83" s="5">
        <v>20</v>
      </c>
      <c r="I83" s="5">
        <v>6</v>
      </c>
      <c r="J83" s="5">
        <f t="shared" ref="J83:J95" si="11">H83-I83</f>
        <v>14</v>
      </c>
      <c r="K83" s="193">
        <v>55.82</v>
      </c>
      <c r="L83" s="8">
        <f t="shared" si="10"/>
        <v>781.48</v>
      </c>
      <c r="M83" s="9">
        <f t="shared" ref="M83:M102" si="12">L83*18%</f>
        <v>140.66640000000001</v>
      </c>
      <c r="N83" s="9">
        <f t="shared" ref="N83:N102" si="13">L83+M83</f>
        <v>922.14640000000009</v>
      </c>
      <c r="O83" s="3"/>
    </row>
    <row r="84" spans="2:16" ht="15.75" x14ac:dyDescent="0.25">
      <c r="B84" s="52">
        <v>43048</v>
      </c>
      <c r="C84" s="15" t="s">
        <v>195</v>
      </c>
      <c r="D84" s="156">
        <v>43048</v>
      </c>
      <c r="E84" s="233" t="s">
        <v>192</v>
      </c>
      <c r="F84" s="233"/>
      <c r="G84" s="189" t="s">
        <v>54</v>
      </c>
      <c r="H84" s="190">
        <v>11</v>
      </c>
      <c r="I84" s="190">
        <v>8</v>
      </c>
      <c r="J84" s="190">
        <f t="shared" si="11"/>
        <v>3</v>
      </c>
      <c r="K84" s="201">
        <v>134</v>
      </c>
      <c r="L84" s="11">
        <f t="shared" si="10"/>
        <v>402</v>
      </c>
      <c r="M84" s="11">
        <f t="shared" si="12"/>
        <v>72.36</v>
      </c>
      <c r="N84" s="11">
        <f t="shared" si="13"/>
        <v>474.36</v>
      </c>
      <c r="O84" s="3"/>
    </row>
    <row r="85" spans="2:16" ht="15.75" x14ac:dyDescent="0.25">
      <c r="B85" s="29">
        <v>43048</v>
      </c>
      <c r="C85" s="14" t="s">
        <v>77</v>
      </c>
      <c r="D85" s="152">
        <v>43048</v>
      </c>
      <c r="E85" s="191" t="s">
        <v>193</v>
      </c>
      <c r="F85" s="191"/>
      <c r="G85" s="5" t="s">
        <v>54</v>
      </c>
      <c r="H85" s="5">
        <v>10</v>
      </c>
      <c r="I85" s="5">
        <v>6</v>
      </c>
      <c r="J85" s="5">
        <f t="shared" si="11"/>
        <v>4</v>
      </c>
      <c r="K85" s="193">
        <v>254</v>
      </c>
      <c r="L85" s="9">
        <f t="shared" si="10"/>
        <v>1016</v>
      </c>
      <c r="M85" s="9">
        <f t="shared" si="12"/>
        <v>182.88</v>
      </c>
      <c r="N85" s="9">
        <f t="shared" si="13"/>
        <v>1198.8800000000001</v>
      </c>
      <c r="O85" s="3"/>
    </row>
    <row r="86" spans="2:16" s="62" customFormat="1" ht="15.75" x14ac:dyDescent="0.25">
      <c r="B86" s="53" t="s">
        <v>194</v>
      </c>
      <c r="C86" s="54" t="s">
        <v>79</v>
      </c>
      <c r="D86" s="153" t="s">
        <v>202</v>
      </c>
      <c r="E86" s="212" t="s">
        <v>55</v>
      </c>
      <c r="F86" s="212"/>
      <c r="G86" s="55" t="s">
        <v>54</v>
      </c>
      <c r="H86" s="55">
        <v>120</v>
      </c>
      <c r="I86" s="55">
        <v>120</v>
      </c>
      <c r="J86" s="55">
        <f t="shared" si="11"/>
        <v>0</v>
      </c>
      <c r="K86" s="194">
        <v>8.5</v>
      </c>
      <c r="L86" s="9">
        <f t="shared" si="10"/>
        <v>0</v>
      </c>
      <c r="M86" s="9">
        <f t="shared" si="12"/>
        <v>0</v>
      </c>
      <c r="N86" s="56">
        <f t="shared" si="13"/>
        <v>0</v>
      </c>
      <c r="O86" s="61"/>
    </row>
    <row r="87" spans="2:16" s="84" customFormat="1" ht="15.75" x14ac:dyDescent="0.25">
      <c r="B87" s="70" t="str">
        <f>B86</f>
        <v>4/27/2019</v>
      </c>
      <c r="C87" s="69" t="s">
        <v>79</v>
      </c>
      <c r="D87" s="93" t="str">
        <f>D86</f>
        <v>04/27/2019</v>
      </c>
      <c r="E87" s="217" t="s">
        <v>246</v>
      </c>
      <c r="F87" s="223"/>
      <c r="G87" s="73" t="str">
        <f>G86</f>
        <v>UNID.</v>
      </c>
      <c r="H87" s="71">
        <v>36</v>
      </c>
      <c r="I87" s="71">
        <v>36</v>
      </c>
      <c r="J87" s="71">
        <f t="shared" si="11"/>
        <v>0</v>
      </c>
      <c r="K87" s="203">
        <v>26</v>
      </c>
      <c r="L87" s="79">
        <f t="shared" si="10"/>
        <v>0</v>
      </c>
      <c r="M87" s="79">
        <f t="shared" si="12"/>
        <v>0</v>
      </c>
      <c r="N87" s="72">
        <f t="shared" si="13"/>
        <v>0</v>
      </c>
      <c r="O87" s="83"/>
    </row>
    <row r="88" spans="2:16" s="84" customFormat="1" ht="15.75" x14ac:dyDescent="0.25">
      <c r="B88" s="70" t="e">
        <f>#REF!</f>
        <v>#REF!</v>
      </c>
      <c r="C88" s="69" t="s">
        <v>79</v>
      </c>
      <c r="D88" s="93" t="str">
        <f t="shared" ref="D88:D89" si="14">D87</f>
        <v>04/27/2019</v>
      </c>
      <c r="E88" s="217" t="s">
        <v>235</v>
      </c>
      <c r="F88" s="223"/>
      <c r="G88" s="73" t="s">
        <v>9</v>
      </c>
      <c r="H88" s="71">
        <v>4</v>
      </c>
      <c r="I88" s="71">
        <v>0</v>
      </c>
      <c r="J88" s="71">
        <f>H88-I88</f>
        <v>4</v>
      </c>
      <c r="K88" s="203">
        <v>105</v>
      </c>
      <c r="L88" s="79">
        <f t="shared" si="10"/>
        <v>420</v>
      </c>
      <c r="M88" s="79">
        <f t="shared" si="12"/>
        <v>75.599999999999994</v>
      </c>
      <c r="N88" s="72">
        <f t="shared" si="13"/>
        <v>495.6</v>
      </c>
      <c r="O88" s="83"/>
    </row>
    <row r="89" spans="2:16" s="84" customFormat="1" ht="15.75" x14ac:dyDescent="0.25">
      <c r="B89" s="70" t="e">
        <f>B88</f>
        <v>#REF!</v>
      </c>
      <c r="C89" s="69" t="s">
        <v>79</v>
      </c>
      <c r="D89" s="93" t="str">
        <f t="shared" si="14"/>
        <v>04/27/2019</v>
      </c>
      <c r="E89" s="217" t="s">
        <v>236</v>
      </c>
      <c r="F89" s="223"/>
      <c r="G89" s="73" t="s">
        <v>54</v>
      </c>
      <c r="H89" s="71">
        <v>7</v>
      </c>
      <c r="I89" s="71">
        <v>2</v>
      </c>
      <c r="J89" s="71">
        <f>H89-I89</f>
        <v>5</v>
      </c>
      <c r="K89" s="203">
        <v>25</v>
      </c>
      <c r="L89" s="79">
        <f t="shared" si="10"/>
        <v>125</v>
      </c>
      <c r="M89" s="79">
        <f t="shared" si="12"/>
        <v>22.5</v>
      </c>
      <c r="N89" s="72">
        <f t="shared" si="13"/>
        <v>147.5</v>
      </c>
      <c r="O89" s="83"/>
    </row>
    <row r="90" spans="2:16" ht="15.75" x14ac:dyDescent="0.25">
      <c r="B90" s="29">
        <v>43047</v>
      </c>
      <c r="C90" s="14" t="s">
        <v>80</v>
      </c>
      <c r="D90" s="152">
        <v>43047</v>
      </c>
      <c r="E90" s="191" t="s">
        <v>14</v>
      </c>
      <c r="F90" s="185"/>
      <c r="G90" s="187" t="s">
        <v>54</v>
      </c>
      <c r="H90" s="5">
        <v>316</v>
      </c>
      <c r="I90" s="5">
        <v>313</v>
      </c>
      <c r="J90" s="5">
        <f>H90-I90</f>
        <v>3</v>
      </c>
      <c r="K90" s="193">
        <v>7</v>
      </c>
      <c r="L90" s="9">
        <f t="shared" si="10"/>
        <v>21</v>
      </c>
      <c r="M90" s="9">
        <f t="shared" si="12"/>
        <v>3.78</v>
      </c>
      <c r="N90" s="56">
        <f t="shared" si="13"/>
        <v>24.78</v>
      </c>
      <c r="O90" s="3"/>
    </row>
    <row r="91" spans="2:16" s="84" customFormat="1" ht="15.75" x14ac:dyDescent="0.25">
      <c r="B91" s="70">
        <f>B90</f>
        <v>43047</v>
      </c>
      <c r="C91" s="69" t="s">
        <v>80</v>
      </c>
      <c r="D91" s="93">
        <f>D90</f>
        <v>43047</v>
      </c>
      <c r="E91" s="217" t="s">
        <v>239</v>
      </c>
      <c r="F91" s="223"/>
      <c r="G91" s="73" t="str">
        <f>G90</f>
        <v>UNID.</v>
      </c>
      <c r="H91" s="71">
        <v>32</v>
      </c>
      <c r="I91" s="71">
        <v>2</v>
      </c>
      <c r="J91" s="71">
        <f>H91-I91</f>
        <v>30</v>
      </c>
      <c r="K91" s="203">
        <v>7</v>
      </c>
      <c r="L91" s="79">
        <f t="shared" si="10"/>
        <v>210</v>
      </c>
      <c r="M91" s="79">
        <f t="shared" si="12"/>
        <v>37.799999999999997</v>
      </c>
      <c r="N91" s="72">
        <f t="shared" si="13"/>
        <v>247.8</v>
      </c>
      <c r="O91" s="83"/>
    </row>
    <row r="92" spans="2:16" ht="15.75" x14ac:dyDescent="0.25">
      <c r="B92" s="29">
        <v>43048</v>
      </c>
      <c r="C92" s="14" t="s">
        <v>185</v>
      </c>
      <c r="D92" s="152">
        <v>43048</v>
      </c>
      <c r="E92" s="191" t="s">
        <v>186</v>
      </c>
      <c r="F92" s="191"/>
      <c r="G92" s="5" t="s">
        <v>54</v>
      </c>
      <c r="H92" s="5">
        <v>61</v>
      </c>
      <c r="I92" s="5">
        <v>20</v>
      </c>
      <c r="J92" s="5">
        <f t="shared" si="11"/>
        <v>41</v>
      </c>
      <c r="K92" s="193">
        <v>0</v>
      </c>
      <c r="L92" s="9">
        <f t="shared" si="10"/>
        <v>0</v>
      </c>
      <c r="M92" s="9">
        <f t="shared" si="12"/>
        <v>0</v>
      </c>
      <c r="N92" s="9">
        <f t="shared" si="13"/>
        <v>0</v>
      </c>
      <c r="O92" s="3"/>
    </row>
    <row r="93" spans="2:16" ht="15.75" x14ac:dyDescent="0.25">
      <c r="B93" s="29">
        <v>43049</v>
      </c>
      <c r="C93" s="14" t="s">
        <v>81</v>
      </c>
      <c r="D93" s="152">
        <v>43049</v>
      </c>
      <c r="E93" s="191" t="s">
        <v>230</v>
      </c>
      <c r="F93" s="191"/>
      <c r="G93" s="5" t="s">
        <v>54</v>
      </c>
      <c r="H93" s="5">
        <v>40</v>
      </c>
      <c r="I93" s="5">
        <v>34</v>
      </c>
      <c r="J93" s="5">
        <v>10</v>
      </c>
      <c r="K93" s="193">
        <v>55.45</v>
      </c>
      <c r="L93" s="9">
        <f t="shared" si="10"/>
        <v>554.5</v>
      </c>
      <c r="M93" s="9">
        <f t="shared" si="12"/>
        <v>99.81</v>
      </c>
      <c r="N93" s="9">
        <f t="shared" si="13"/>
        <v>654.30999999999995</v>
      </c>
      <c r="O93" s="3"/>
    </row>
    <row r="94" spans="2:16" s="84" customFormat="1" ht="15.75" x14ac:dyDescent="0.25">
      <c r="B94" s="70">
        <f>B93</f>
        <v>43049</v>
      </c>
      <c r="C94" s="69" t="s">
        <v>81</v>
      </c>
      <c r="D94" s="93">
        <f>D93</f>
        <v>43049</v>
      </c>
      <c r="E94" s="223" t="s">
        <v>238</v>
      </c>
      <c r="F94" s="223"/>
      <c r="G94" s="71" t="str">
        <f>G93</f>
        <v>UNID.</v>
      </c>
      <c r="H94" s="73">
        <v>8</v>
      </c>
      <c r="I94" s="73">
        <v>5</v>
      </c>
      <c r="J94" s="73">
        <f>H94-I94</f>
        <v>3</v>
      </c>
      <c r="K94" s="204">
        <v>48</v>
      </c>
      <c r="L94" s="79">
        <f t="shared" si="10"/>
        <v>144</v>
      </c>
      <c r="M94" s="79">
        <f t="shared" si="12"/>
        <v>25.919999999999998</v>
      </c>
      <c r="N94" s="79">
        <f t="shared" si="13"/>
        <v>169.92</v>
      </c>
      <c r="O94" s="83"/>
    </row>
    <row r="95" spans="2:16" ht="12" customHeight="1" x14ac:dyDescent="0.25">
      <c r="B95" s="29">
        <v>43050</v>
      </c>
      <c r="C95" s="14" t="s">
        <v>82</v>
      </c>
      <c r="D95" s="152">
        <v>43050</v>
      </c>
      <c r="E95" s="185" t="s">
        <v>20</v>
      </c>
      <c r="F95" s="185"/>
      <c r="G95" s="5" t="s">
        <v>54</v>
      </c>
      <c r="H95" s="187">
        <v>13</v>
      </c>
      <c r="I95" s="187">
        <v>12</v>
      </c>
      <c r="J95" s="187">
        <f t="shared" si="11"/>
        <v>1</v>
      </c>
      <c r="K95" s="205">
        <v>38</v>
      </c>
      <c r="L95" s="8">
        <f t="shared" si="10"/>
        <v>38</v>
      </c>
      <c r="M95" s="8">
        <f t="shared" si="12"/>
        <v>6.84</v>
      </c>
      <c r="N95" s="8">
        <f t="shared" si="13"/>
        <v>44.84</v>
      </c>
      <c r="O95" s="3"/>
    </row>
    <row r="96" spans="2:16" s="84" customFormat="1" ht="15.75" x14ac:dyDescent="0.25">
      <c r="B96" s="70">
        <f>B95</f>
        <v>43050</v>
      </c>
      <c r="C96" s="69" t="s">
        <v>82</v>
      </c>
      <c r="D96" s="93">
        <f>D95</f>
        <v>43050</v>
      </c>
      <c r="E96" s="223" t="s">
        <v>231</v>
      </c>
      <c r="F96" s="223"/>
      <c r="G96" s="71" t="str">
        <f>G95</f>
        <v>UNID.</v>
      </c>
      <c r="H96" s="73">
        <v>8</v>
      </c>
      <c r="I96" s="73">
        <v>0</v>
      </c>
      <c r="J96" s="73">
        <f t="shared" ref="J96:J102" si="15">H96-I96</f>
        <v>8</v>
      </c>
      <c r="K96" s="202">
        <v>8</v>
      </c>
      <c r="L96" s="8">
        <f t="shared" ref="L96:L102" si="16">J96*K96</f>
        <v>64</v>
      </c>
      <c r="M96" s="8">
        <f t="shared" si="12"/>
        <v>11.52</v>
      </c>
      <c r="N96" s="8">
        <f t="shared" si="13"/>
        <v>75.52</v>
      </c>
      <c r="O96" s="73">
        <f>M96-N96</f>
        <v>-64</v>
      </c>
      <c r="P96" s="73">
        <f>N96-O96</f>
        <v>139.51999999999998</v>
      </c>
    </row>
    <row r="97" spans="2:16" s="84" customFormat="1" ht="15.75" x14ac:dyDescent="0.25">
      <c r="B97" s="70">
        <v>44550</v>
      </c>
      <c r="C97" s="69" t="s">
        <v>326</v>
      </c>
      <c r="D97" s="93">
        <v>44550</v>
      </c>
      <c r="E97" s="223" t="s">
        <v>319</v>
      </c>
      <c r="F97" s="223"/>
      <c r="G97" s="71" t="s">
        <v>54</v>
      </c>
      <c r="H97" s="73">
        <v>3</v>
      </c>
      <c r="I97" s="73">
        <v>0</v>
      </c>
      <c r="J97" s="73">
        <f t="shared" si="15"/>
        <v>3</v>
      </c>
      <c r="K97" s="202">
        <v>2692.49</v>
      </c>
      <c r="L97" s="8">
        <f t="shared" si="16"/>
        <v>8077.4699999999993</v>
      </c>
      <c r="M97" s="8">
        <f t="shared" ref="M97:M98" si="17">L97*18%</f>
        <v>1453.9445999999998</v>
      </c>
      <c r="N97" s="8">
        <f t="shared" ref="N97:N98" si="18">L97+M97</f>
        <v>9531.4146000000001</v>
      </c>
      <c r="O97" s="85"/>
      <c r="P97" s="85"/>
    </row>
    <row r="98" spans="2:16" s="84" customFormat="1" ht="15.75" x14ac:dyDescent="0.25">
      <c r="B98" s="70">
        <v>44550</v>
      </c>
      <c r="C98" s="69" t="s">
        <v>326</v>
      </c>
      <c r="D98" s="93">
        <v>44550</v>
      </c>
      <c r="E98" s="223" t="s">
        <v>320</v>
      </c>
      <c r="F98" s="223"/>
      <c r="G98" s="71" t="s">
        <v>54</v>
      </c>
      <c r="H98" s="73">
        <v>15</v>
      </c>
      <c r="I98" s="73">
        <v>1</v>
      </c>
      <c r="J98" s="73">
        <f t="shared" si="15"/>
        <v>14</v>
      </c>
      <c r="K98" s="202">
        <v>210.17</v>
      </c>
      <c r="L98" s="8">
        <f t="shared" si="16"/>
        <v>2942.3799999999997</v>
      </c>
      <c r="M98" s="8">
        <f t="shared" si="17"/>
        <v>529.62839999999994</v>
      </c>
      <c r="N98" s="8">
        <f t="shared" si="18"/>
        <v>3472.0083999999997</v>
      </c>
      <c r="O98" s="85"/>
      <c r="P98" s="85"/>
    </row>
    <row r="99" spans="2:16" s="90" customFormat="1" ht="15.75" x14ac:dyDescent="0.25">
      <c r="B99" s="86">
        <f>B96</f>
        <v>43050</v>
      </c>
      <c r="C99" s="87" t="s">
        <v>82</v>
      </c>
      <c r="D99" s="155">
        <f>D96</f>
        <v>43050</v>
      </c>
      <c r="E99" s="234" t="s">
        <v>251</v>
      </c>
      <c r="F99" s="234"/>
      <c r="G99" s="231" t="str">
        <f>G96</f>
        <v>UNID.</v>
      </c>
      <c r="H99" s="235">
        <v>2</v>
      </c>
      <c r="I99" s="235">
        <v>1</v>
      </c>
      <c r="J99" s="235">
        <f t="shared" si="15"/>
        <v>1</v>
      </c>
      <c r="K99" s="206">
        <v>130</v>
      </c>
      <c r="L99" s="88">
        <f t="shared" si="16"/>
        <v>130</v>
      </c>
      <c r="M99" s="88">
        <f t="shared" si="12"/>
        <v>23.4</v>
      </c>
      <c r="N99" s="88">
        <f t="shared" si="13"/>
        <v>153.4</v>
      </c>
      <c r="O99" s="89"/>
      <c r="P99" s="89"/>
    </row>
    <row r="100" spans="2:16" s="90" customFormat="1" ht="14.25" customHeight="1" x14ac:dyDescent="0.25">
      <c r="B100" s="86">
        <f>B96</f>
        <v>43050</v>
      </c>
      <c r="C100" s="87" t="s">
        <v>82</v>
      </c>
      <c r="D100" s="155">
        <f>D96</f>
        <v>43050</v>
      </c>
      <c r="E100" s="234" t="s">
        <v>232</v>
      </c>
      <c r="F100" s="234"/>
      <c r="G100" s="231" t="str">
        <f>G96</f>
        <v>UNID.</v>
      </c>
      <c r="H100" s="235">
        <v>18</v>
      </c>
      <c r="I100" s="235">
        <v>15</v>
      </c>
      <c r="J100" s="235">
        <f t="shared" si="15"/>
        <v>3</v>
      </c>
      <c r="K100" s="206">
        <v>350</v>
      </c>
      <c r="L100" s="88">
        <f t="shared" si="16"/>
        <v>1050</v>
      </c>
      <c r="M100" s="88">
        <f t="shared" si="12"/>
        <v>189</v>
      </c>
      <c r="N100" s="88">
        <f t="shared" si="13"/>
        <v>1239</v>
      </c>
      <c r="O100" s="89"/>
      <c r="P100" s="89"/>
    </row>
    <row r="101" spans="2:16" s="90" customFormat="1" ht="15.75" x14ac:dyDescent="0.25">
      <c r="B101" s="86">
        <f>B100</f>
        <v>43050</v>
      </c>
      <c r="C101" s="87" t="s">
        <v>82</v>
      </c>
      <c r="D101" s="155">
        <f>D100</f>
        <v>43050</v>
      </c>
      <c r="E101" s="234" t="s">
        <v>256</v>
      </c>
      <c r="F101" s="234"/>
      <c r="G101" s="231" t="str">
        <f>G100</f>
        <v>UNID.</v>
      </c>
      <c r="H101" s="235">
        <v>2</v>
      </c>
      <c r="I101" s="235">
        <v>0</v>
      </c>
      <c r="J101" s="235">
        <f t="shared" si="15"/>
        <v>2</v>
      </c>
      <c r="K101" s="206">
        <v>350</v>
      </c>
      <c r="L101" s="88">
        <f t="shared" si="16"/>
        <v>700</v>
      </c>
      <c r="M101" s="88">
        <f t="shared" si="12"/>
        <v>126</v>
      </c>
      <c r="N101" s="88">
        <f t="shared" si="13"/>
        <v>826</v>
      </c>
      <c r="O101" s="89"/>
      <c r="P101" s="89"/>
    </row>
    <row r="102" spans="2:16" s="90" customFormat="1" ht="15.75" x14ac:dyDescent="0.25">
      <c r="B102" s="86">
        <f>B101</f>
        <v>43050</v>
      </c>
      <c r="C102" s="87" t="s">
        <v>82</v>
      </c>
      <c r="D102" s="155">
        <f>D101</f>
        <v>43050</v>
      </c>
      <c r="E102" s="234" t="s">
        <v>233</v>
      </c>
      <c r="F102" s="234"/>
      <c r="G102" s="231" t="str">
        <f>G101</f>
        <v>UNID.</v>
      </c>
      <c r="H102" s="235">
        <v>5</v>
      </c>
      <c r="I102" s="235">
        <v>3</v>
      </c>
      <c r="J102" s="235">
        <f t="shared" si="15"/>
        <v>2</v>
      </c>
      <c r="K102" s="206">
        <v>350</v>
      </c>
      <c r="L102" s="88">
        <f t="shared" si="16"/>
        <v>700</v>
      </c>
      <c r="M102" s="88">
        <f t="shared" si="12"/>
        <v>126</v>
      </c>
      <c r="N102" s="88">
        <f t="shared" si="13"/>
        <v>826</v>
      </c>
      <c r="O102" s="89"/>
      <c r="P102" s="89"/>
    </row>
    <row r="103" spans="2:16" s="90" customFormat="1" ht="15.75" x14ac:dyDescent="0.25">
      <c r="B103" s="70">
        <f>B100</f>
        <v>43050</v>
      </c>
      <c r="C103" s="69" t="s">
        <v>82</v>
      </c>
      <c r="D103" s="93">
        <f>D100</f>
        <v>43050</v>
      </c>
      <c r="E103" s="223" t="s">
        <v>237</v>
      </c>
      <c r="F103" s="223"/>
      <c r="G103" s="71" t="str">
        <f>G100</f>
        <v>UNID.</v>
      </c>
      <c r="H103" s="73">
        <v>3</v>
      </c>
      <c r="I103" s="73">
        <v>1</v>
      </c>
      <c r="J103" s="73">
        <f>H103-I103</f>
        <v>2</v>
      </c>
      <c r="K103" s="202">
        <v>95</v>
      </c>
      <c r="L103" s="80">
        <f>J103*K103</f>
        <v>190</v>
      </c>
      <c r="M103" s="80">
        <f>L103*18%</f>
        <v>34.199999999999996</v>
      </c>
      <c r="N103" s="80">
        <f>L103+M103</f>
        <v>224.2</v>
      </c>
      <c r="O103" s="89"/>
      <c r="P103" s="89"/>
    </row>
    <row r="104" spans="2:16" s="90" customFormat="1" ht="15.75" x14ac:dyDescent="0.25">
      <c r="B104" s="70">
        <v>44550</v>
      </c>
      <c r="C104" s="14" t="s">
        <v>328</v>
      </c>
      <c r="D104" s="93">
        <v>44550</v>
      </c>
      <c r="E104" s="223" t="s">
        <v>329</v>
      </c>
      <c r="F104" s="223"/>
      <c r="G104" s="71" t="s">
        <v>54</v>
      </c>
      <c r="H104" s="73">
        <v>1</v>
      </c>
      <c r="I104" s="73">
        <v>1</v>
      </c>
      <c r="J104" s="73">
        <f t="shared" ref="J104:J124" si="19">H104-I104</f>
        <v>0</v>
      </c>
      <c r="K104" s="202">
        <v>4442.49</v>
      </c>
      <c r="L104" s="8">
        <f t="shared" ref="L104:L124" si="20">J104*K104</f>
        <v>0</v>
      </c>
      <c r="M104" s="8">
        <f t="shared" ref="M104:M124" si="21">L104*18%</f>
        <v>0</v>
      </c>
      <c r="N104" s="8">
        <f t="shared" ref="N104:N124" si="22">L104+M104</f>
        <v>0</v>
      </c>
      <c r="O104" s="89"/>
      <c r="P104" s="89"/>
    </row>
    <row r="105" spans="2:16" s="90" customFormat="1" ht="15.75" x14ac:dyDescent="0.25">
      <c r="B105" s="70">
        <v>44550</v>
      </c>
      <c r="C105" s="14" t="s">
        <v>183</v>
      </c>
      <c r="D105" s="93">
        <v>44550</v>
      </c>
      <c r="E105" s="223" t="s">
        <v>325</v>
      </c>
      <c r="F105" s="223"/>
      <c r="G105" s="71" t="s">
        <v>54</v>
      </c>
      <c r="H105" s="73">
        <v>3</v>
      </c>
      <c r="I105" s="73">
        <v>0</v>
      </c>
      <c r="J105" s="73">
        <f t="shared" si="19"/>
        <v>3</v>
      </c>
      <c r="K105" s="202">
        <v>1694.92</v>
      </c>
      <c r="L105" s="8">
        <f t="shared" si="20"/>
        <v>5084.76</v>
      </c>
      <c r="M105" s="8">
        <f t="shared" si="21"/>
        <v>915.2568</v>
      </c>
      <c r="N105" s="8">
        <f t="shared" si="22"/>
        <v>6000.0168000000003</v>
      </c>
      <c r="O105" s="89"/>
      <c r="P105" s="89"/>
    </row>
    <row r="106" spans="2:16" s="90" customFormat="1" ht="15.75" x14ac:dyDescent="0.25">
      <c r="B106" s="70">
        <v>44550</v>
      </c>
      <c r="C106" s="14" t="s">
        <v>183</v>
      </c>
      <c r="D106" s="93">
        <v>44550</v>
      </c>
      <c r="E106" s="223" t="s">
        <v>324</v>
      </c>
      <c r="F106" s="223"/>
      <c r="G106" s="71" t="s">
        <v>54</v>
      </c>
      <c r="H106" s="73">
        <v>1</v>
      </c>
      <c r="I106" s="73">
        <v>1</v>
      </c>
      <c r="J106" s="73">
        <f t="shared" si="19"/>
        <v>0</v>
      </c>
      <c r="K106" s="202">
        <v>5222.6000000000004</v>
      </c>
      <c r="L106" s="8">
        <f t="shared" si="20"/>
        <v>0</v>
      </c>
      <c r="M106" s="8">
        <f t="shared" si="21"/>
        <v>0</v>
      </c>
      <c r="N106" s="8">
        <f t="shared" si="22"/>
        <v>0</v>
      </c>
      <c r="O106" s="89"/>
      <c r="P106" s="89"/>
    </row>
    <row r="107" spans="2:16" s="90" customFormat="1" ht="15.75" x14ac:dyDescent="0.25">
      <c r="B107" s="86">
        <f t="shared" ref="B107" si="23">B106</f>
        <v>44550</v>
      </c>
      <c r="C107" s="87" t="s">
        <v>215</v>
      </c>
      <c r="D107" s="155">
        <f t="shared" ref="D107" si="24">D106</f>
        <v>44550</v>
      </c>
      <c r="E107" s="230" t="s">
        <v>250</v>
      </c>
      <c r="F107" s="230"/>
      <c r="G107" s="231" t="str">
        <f>G106</f>
        <v>UNID.</v>
      </c>
      <c r="H107" s="232">
        <v>1</v>
      </c>
      <c r="I107" s="232">
        <v>0</v>
      </c>
      <c r="J107" s="231">
        <f t="shared" si="19"/>
        <v>1</v>
      </c>
      <c r="K107" s="198">
        <v>1500</v>
      </c>
      <c r="L107" s="91">
        <f t="shared" si="20"/>
        <v>1500</v>
      </c>
      <c r="M107" s="91">
        <f t="shared" si="21"/>
        <v>270</v>
      </c>
      <c r="N107" s="91">
        <f t="shared" si="22"/>
        <v>1770</v>
      </c>
      <c r="O107" s="89"/>
      <c r="P107" s="89"/>
    </row>
    <row r="108" spans="2:16" s="90" customFormat="1" ht="15.75" x14ac:dyDescent="0.25">
      <c r="B108" s="70">
        <f>B107</f>
        <v>44550</v>
      </c>
      <c r="C108" s="69" t="s">
        <v>79</v>
      </c>
      <c r="D108" s="93">
        <f>D107</f>
        <v>44550</v>
      </c>
      <c r="E108" s="217" t="s">
        <v>234</v>
      </c>
      <c r="F108" s="223"/>
      <c r="G108" s="73" t="s">
        <v>54</v>
      </c>
      <c r="H108" s="71">
        <v>3</v>
      </c>
      <c r="I108" s="71">
        <v>3</v>
      </c>
      <c r="J108" s="71">
        <v>0</v>
      </c>
      <c r="K108" s="203">
        <v>150</v>
      </c>
      <c r="L108" s="79">
        <f t="shared" si="20"/>
        <v>0</v>
      </c>
      <c r="M108" s="79">
        <f t="shared" si="21"/>
        <v>0</v>
      </c>
      <c r="N108" s="72">
        <f t="shared" si="22"/>
        <v>0</v>
      </c>
      <c r="O108" s="89"/>
      <c r="P108" s="89"/>
    </row>
    <row r="109" spans="2:16" s="90" customFormat="1" ht="15.75" x14ac:dyDescent="0.25">
      <c r="B109" s="70">
        <v>44550</v>
      </c>
      <c r="C109" s="14" t="s">
        <v>183</v>
      </c>
      <c r="D109" s="93">
        <v>44550</v>
      </c>
      <c r="E109" s="223" t="s">
        <v>323</v>
      </c>
      <c r="F109" s="223"/>
      <c r="G109" s="71" t="s">
        <v>54</v>
      </c>
      <c r="H109" s="73">
        <v>13</v>
      </c>
      <c r="I109" s="73">
        <v>8</v>
      </c>
      <c r="J109" s="73">
        <f t="shared" si="19"/>
        <v>5</v>
      </c>
      <c r="K109" s="202">
        <v>677.97</v>
      </c>
      <c r="L109" s="8">
        <f t="shared" si="20"/>
        <v>3389.8500000000004</v>
      </c>
      <c r="M109" s="8">
        <f t="shared" si="21"/>
        <v>610.173</v>
      </c>
      <c r="N109" s="8">
        <f t="shared" si="22"/>
        <v>4000.0230000000001</v>
      </c>
      <c r="O109" s="89"/>
      <c r="P109" s="89"/>
    </row>
    <row r="110" spans="2:16" s="90" customFormat="1" ht="15.75" x14ac:dyDescent="0.25">
      <c r="B110" s="70">
        <v>44550</v>
      </c>
      <c r="C110" s="14" t="s">
        <v>183</v>
      </c>
      <c r="D110" s="93">
        <v>44550</v>
      </c>
      <c r="E110" s="223" t="s">
        <v>322</v>
      </c>
      <c r="F110" s="223"/>
      <c r="G110" s="71" t="s">
        <v>54</v>
      </c>
      <c r="H110" s="73">
        <v>1</v>
      </c>
      <c r="I110" s="73">
        <v>0</v>
      </c>
      <c r="J110" s="73">
        <f t="shared" si="19"/>
        <v>1</v>
      </c>
      <c r="K110" s="202">
        <v>602.64</v>
      </c>
      <c r="L110" s="8">
        <f t="shared" si="20"/>
        <v>602.64</v>
      </c>
      <c r="M110" s="8">
        <f t="shared" si="21"/>
        <v>108.47519999999999</v>
      </c>
      <c r="N110" s="8">
        <f t="shared" si="22"/>
        <v>711.11519999999996</v>
      </c>
      <c r="O110" s="89"/>
      <c r="P110" s="89"/>
    </row>
    <row r="111" spans="2:16" s="90" customFormat="1" ht="15.75" x14ac:dyDescent="0.25">
      <c r="B111" s="29">
        <v>43619</v>
      </c>
      <c r="C111" s="14" t="s">
        <v>168</v>
      </c>
      <c r="D111" s="152">
        <v>43619</v>
      </c>
      <c r="E111" s="191" t="s">
        <v>270</v>
      </c>
      <c r="F111" s="191"/>
      <c r="G111" s="5" t="s">
        <v>54</v>
      </c>
      <c r="H111" s="5">
        <v>3</v>
      </c>
      <c r="I111" s="5">
        <v>2</v>
      </c>
      <c r="J111" s="5">
        <f t="shared" si="19"/>
        <v>1</v>
      </c>
      <c r="K111" s="193">
        <v>6395</v>
      </c>
      <c r="L111" s="9">
        <f t="shared" si="20"/>
        <v>6395</v>
      </c>
      <c r="M111" s="9">
        <f t="shared" si="21"/>
        <v>1151.0999999999999</v>
      </c>
      <c r="N111" s="9">
        <f t="shared" si="22"/>
        <v>7546.1</v>
      </c>
      <c r="O111" s="89"/>
      <c r="P111" s="89"/>
    </row>
    <row r="112" spans="2:16" s="90" customFormat="1" ht="15.75" x14ac:dyDescent="0.25">
      <c r="B112" s="29">
        <v>44007</v>
      </c>
      <c r="C112" s="14" t="s">
        <v>146</v>
      </c>
      <c r="D112" s="152">
        <v>44007</v>
      </c>
      <c r="E112" s="191" t="s">
        <v>150</v>
      </c>
      <c r="F112" s="191"/>
      <c r="G112" s="5" t="s">
        <v>54</v>
      </c>
      <c r="H112" s="5">
        <v>200</v>
      </c>
      <c r="I112" s="5">
        <v>1</v>
      </c>
      <c r="J112" s="5">
        <f t="shared" si="19"/>
        <v>199</v>
      </c>
      <c r="K112" s="193">
        <v>7.97</v>
      </c>
      <c r="L112" s="9">
        <f t="shared" si="20"/>
        <v>1586.03</v>
      </c>
      <c r="M112" s="9">
        <f t="shared" si="21"/>
        <v>285.48539999999997</v>
      </c>
      <c r="N112" s="9">
        <f t="shared" si="22"/>
        <v>1871.5154</v>
      </c>
      <c r="O112" s="89"/>
      <c r="P112" s="89"/>
    </row>
    <row r="113" spans="2:16" s="90" customFormat="1" ht="15.75" x14ac:dyDescent="0.25">
      <c r="B113" s="29">
        <v>44007</v>
      </c>
      <c r="C113" s="14" t="s">
        <v>44</v>
      </c>
      <c r="D113" s="152">
        <v>44007</v>
      </c>
      <c r="E113" s="191" t="s">
        <v>13</v>
      </c>
      <c r="F113" s="191"/>
      <c r="G113" s="5" t="s">
        <v>11</v>
      </c>
      <c r="H113" s="5">
        <v>150</v>
      </c>
      <c r="I113" s="5">
        <v>12</v>
      </c>
      <c r="J113" s="5">
        <f t="shared" si="19"/>
        <v>138</v>
      </c>
      <c r="K113" s="193">
        <v>7.34</v>
      </c>
      <c r="L113" s="9">
        <f t="shared" si="20"/>
        <v>1012.92</v>
      </c>
      <c r="M113" s="9">
        <f t="shared" si="21"/>
        <v>182.32559999999998</v>
      </c>
      <c r="N113" s="9">
        <f t="shared" si="22"/>
        <v>1195.2456</v>
      </c>
      <c r="O113" s="89"/>
      <c r="P113" s="89"/>
    </row>
    <row r="114" spans="2:16" s="90" customFormat="1" ht="15.75" x14ac:dyDescent="0.25">
      <c r="B114" s="29">
        <v>43620</v>
      </c>
      <c r="C114" s="14" t="s">
        <v>169</v>
      </c>
      <c r="D114" s="152">
        <v>43620</v>
      </c>
      <c r="E114" s="188" t="s">
        <v>171</v>
      </c>
      <c r="F114" s="188"/>
      <c r="G114" s="5" t="s">
        <v>54</v>
      </c>
      <c r="H114" s="189">
        <v>2</v>
      </c>
      <c r="I114" s="189">
        <v>2</v>
      </c>
      <c r="J114" s="5">
        <f t="shared" ref="J114" si="25">H114-I114</f>
        <v>0</v>
      </c>
      <c r="K114" s="199">
        <v>1750</v>
      </c>
      <c r="L114" s="9">
        <f t="shared" ref="L114" si="26">J114*K114</f>
        <v>0</v>
      </c>
      <c r="M114" s="9">
        <f t="shared" ref="M114" si="27">L114*18%</f>
        <v>0</v>
      </c>
      <c r="N114" s="9">
        <f t="shared" ref="N114" si="28">L114+M114</f>
        <v>0</v>
      </c>
      <c r="O114" s="89"/>
      <c r="P114" s="89"/>
    </row>
    <row r="115" spans="2:16" s="90" customFormat="1" ht="15.75" x14ac:dyDescent="0.25">
      <c r="B115" s="29">
        <v>44185</v>
      </c>
      <c r="C115" s="14" t="s">
        <v>183</v>
      </c>
      <c r="D115" s="152">
        <v>44185</v>
      </c>
      <c r="E115" s="188" t="s">
        <v>317</v>
      </c>
      <c r="F115" s="188"/>
      <c r="G115" s="5" t="s">
        <v>54</v>
      </c>
      <c r="H115" s="189">
        <v>2</v>
      </c>
      <c r="I115" s="189">
        <v>2</v>
      </c>
      <c r="J115" s="5">
        <f t="shared" ref="J115" si="29">H115-I115</f>
        <v>0</v>
      </c>
      <c r="K115" s="199">
        <v>408.47</v>
      </c>
      <c r="L115" s="9">
        <f t="shared" ref="L115" si="30">J115*K115</f>
        <v>0</v>
      </c>
      <c r="M115" s="9">
        <f t="shared" ref="M115" si="31">L115*18%</f>
        <v>0</v>
      </c>
      <c r="N115" s="9">
        <f t="shared" ref="N115" si="32">L115+M115</f>
        <v>0</v>
      </c>
      <c r="O115" s="89"/>
      <c r="P115" s="89"/>
    </row>
    <row r="116" spans="2:16" s="90" customFormat="1" ht="15.75" x14ac:dyDescent="0.25">
      <c r="B116" s="29">
        <v>43830</v>
      </c>
      <c r="C116" s="14" t="s">
        <v>183</v>
      </c>
      <c r="D116" s="152">
        <v>43830</v>
      </c>
      <c r="E116" s="188" t="s">
        <v>318</v>
      </c>
      <c r="F116" s="188"/>
      <c r="G116" s="5" t="s">
        <v>54</v>
      </c>
      <c r="H116" s="189">
        <v>2</v>
      </c>
      <c r="I116" s="189">
        <v>1</v>
      </c>
      <c r="J116" s="5">
        <f t="shared" ref="J116" si="33">H116-I116</f>
        <v>1</v>
      </c>
      <c r="K116" s="199">
        <v>1456.46</v>
      </c>
      <c r="L116" s="9">
        <f t="shared" ref="L116" si="34">J116*K116</f>
        <v>1456.46</v>
      </c>
      <c r="M116" s="9">
        <f t="shared" ref="M116" si="35">L116*18%</f>
        <v>262.1628</v>
      </c>
      <c r="N116" s="9">
        <f t="shared" ref="N116" si="36">L116+M116</f>
        <v>1718.6228000000001</v>
      </c>
      <c r="O116" s="89"/>
      <c r="P116" s="89"/>
    </row>
    <row r="117" spans="2:16" s="90" customFormat="1" ht="15.75" x14ac:dyDescent="0.25">
      <c r="B117" s="29">
        <v>43621</v>
      </c>
      <c r="C117" s="14" t="s">
        <v>170</v>
      </c>
      <c r="D117" s="152">
        <v>43621</v>
      </c>
      <c r="E117" s="188" t="s">
        <v>172</v>
      </c>
      <c r="F117" s="188"/>
      <c r="G117" s="5" t="s">
        <v>54</v>
      </c>
      <c r="H117" s="189">
        <v>1</v>
      </c>
      <c r="I117" s="189">
        <v>1</v>
      </c>
      <c r="J117" s="5">
        <f t="shared" ref="J117" si="37">H117-I117</f>
        <v>0</v>
      </c>
      <c r="K117" s="199">
        <v>30650</v>
      </c>
      <c r="L117" s="9">
        <f t="shared" ref="L117" si="38">J117*K117</f>
        <v>0</v>
      </c>
      <c r="M117" s="9">
        <f t="shared" ref="M117" si="39">L117*18%</f>
        <v>0</v>
      </c>
      <c r="N117" s="9">
        <f t="shared" ref="N117" si="40">L117+M117</f>
        <v>0</v>
      </c>
      <c r="O117" s="89"/>
      <c r="P117" s="89"/>
    </row>
    <row r="118" spans="2:16" s="90" customFormat="1" ht="15.75" x14ac:dyDescent="0.25">
      <c r="B118" s="29">
        <v>44185</v>
      </c>
      <c r="C118" s="14" t="s">
        <v>183</v>
      </c>
      <c r="D118" s="152">
        <v>44185</v>
      </c>
      <c r="E118" s="188" t="s">
        <v>316</v>
      </c>
      <c r="F118" s="188"/>
      <c r="G118" s="5" t="s">
        <v>54</v>
      </c>
      <c r="H118" s="189">
        <v>3</v>
      </c>
      <c r="I118" s="189">
        <v>0</v>
      </c>
      <c r="J118" s="5">
        <f t="shared" ref="J118:J119" si="41">H118-I118</f>
        <v>3</v>
      </c>
      <c r="K118" s="199">
        <v>3760.59</v>
      </c>
      <c r="L118" s="9">
        <f t="shared" ref="L118:L119" si="42">J118*K118</f>
        <v>11281.77</v>
      </c>
      <c r="M118" s="9">
        <f t="shared" ref="M118:M119" si="43">L118*18%</f>
        <v>2030.7185999999999</v>
      </c>
      <c r="N118" s="9">
        <f t="shared" ref="N118:N119" si="44">L118+M118</f>
        <v>13312.488600000001</v>
      </c>
      <c r="O118" s="89"/>
      <c r="P118" s="89"/>
    </row>
    <row r="119" spans="2:16" s="90" customFormat="1" ht="15.75" x14ac:dyDescent="0.25">
      <c r="B119" s="29" t="s">
        <v>161</v>
      </c>
      <c r="C119" s="14" t="s">
        <v>167</v>
      </c>
      <c r="D119" s="152" t="s">
        <v>161</v>
      </c>
      <c r="E119" s="188" t="s">
        <v>164</v>
      </c>
      <c r="F119" s="188"/>
      <c r="G119" s="5" t="s">
        <v>54</v>
      </c>
      <c r="H119" s="189">
        <v>1</v>
      </c>
      <c r="I119" s="189">
        <v>1</v>
      </c>
      <c r="J119" s="5">
        <f t="shared" si="41"/>
        <v>0</v>
      </c>
      <c r="K119" s="199">
        <v>19631.349999999999</v>
      </c>
      <c r="L119" s="9">
        <f t="shared" si="42"/>
        <v>0</v>
      </c>
      <c r="M119" s="9">
        <f t="shared" si="43"/>
        <v>0</v>
      </c>
      <c r="N119" s="9">
        <f t="shared" si="44"/>
        <v>0</v>
      </c>
      <c r="O119" s="89"/>
      <c r="P119" s="89"/>
    </row>
    <row r="120" spans="2:16" s="90" customFormat="1" ht="15.75" x14ac:dyDescent="0.25">
      <c r="B120" s="29">
        <v>43830</v>
      </c>
      <c r="C120" s="14" t="s">
        <v>183</v>
      </c>
      <c r="D120" s="152">
        <v>43830</v>
      </c>
      <c r="E120" s="188" t="s">
        <v>199</v>
      </c>
      <c r="F120" s="188"/>
      <c r="G120" s="5" t="s">
        <v>54</v>
      </c>
      <c r="H120" s="189">
        <v>1</v>
      </c>
      <c r="I120" s="189">
        <v>1</v>
      </c>
      <c r="J120" s="5">
        <f t="shared" ref="J120:J121" si="45">H120-I120</f>
        <v>0</v>
      </c>
      <c r="K120" s="199">
        <v>1187.0999999999999</v>
      </c>
      <c r="L120" s="9">
        <f t="shared" ref="L120:L121" si="46">J120*K120</f>
        <v>0</v>
      </c>
      <c r="M120" s="9">
        <f t="shared" ref="M120:M121" si="47">L120*18%</f>
        <v>0</v>
      </c>
      <c r="N120" s="9">
        <f t="shared" ref="N120:N121" si="48">L120+M120</f>
        <v>0</v>
      </c>
      <c r="O120" s="89"/>
      <c r="P120" s="89"/>
    </row>
    <row r="121" spans="2:16" s="90" customFormat="1" ht="15.75" x14ac:dyDescent="0.25">
      <c r="B121" s="29">
        <v>43011</v>
      </c>
      <c r="C121" s="14" t="s">
        <v>75</v>
      </c>
      <c r="D121" s="152">
        <v>43011</v>
      </c>
      <c r="E121" s="188" t="s">
        <v>34</v>
      </c>
      <c r="F121" s="188"/>
      <c r="G121" s="5" t="s">
        <v>54</v>
      </c>
      <c r="H121" s="189">
        <v>3</v>
      </c>
      <c r="I121" s="189">
        <v>3</v>
      </c>
      <c r="J121" s="5">
        <f t="shared" si="45"/>
        <v>0</v>
      </c>
      <c r="K121" s="199">
        <v>2650</v>
      </c>
      <c r="L121" s="9">
        <f t="shared" si="46"/>
        <v>0</v>
      </c>
      <c r="M121" s="9">
        <f t="shared" si="47"/>
        <v>0</v>
      </c>
      <c r="N121" s="9">
        <f t="shared" si="48"/>
        <v>0</v>
      </c>
      <c r="O121" s="89"/>
      <c r="P121" s="89"/>
    </row>
    <row r="122" spans="2:16" s="90" customFormat="1" ht="15.75" x14ac:dyDescent="0.25">
      <c r="B122" s="29">
        <v>43011</v>
      </c>
      <c r="C122" s="14" t="s">
        <v>76</v>
      </c>
      <c r="D122" s="152">
        <v>43011</v>
      </c>
      <c r="E122" s="191" t="s">
        <v>35</v>
      </c>
      <c r="F122" s="191"/>
      <c r="G122" s="5" t="s">
        <v>54</v>
      </c>
      <c r="H122" s="5">
        <v>4</v>
      </c>
      <c r="I122" s="5">
        <v>4</v>
      </c>
      <c r="J122" s="5">
        <f t="shared" ref="J122:J123" si="49">H122-I122</f>
        <v>0</v>
      </c>
      <c r="K122" s="193">
        <v>1364</v>
      </c>
      <c r="L122" s="9">
        <f t="shared" ref="L122:L123" si="50">J122*K122</f>
        <v>0</v>
      </c>
      <c r="M122" s="9">
        <f t="shared" ref="M122:M123" si="51">L122*18%</f>
        <v>0</v>
      </c>
      <c r="N122" s="9">
        <f t="shared" ref="N122:N123" si="52">L122+M122</f>
        <v>0</v>
      </c>
      <c r="O122" s="89"/>
      <c r="P122" s="89"/>
    </row>
    <row r="123" spans="2:16" s="90" customFormat="1" ht="15.75" x14ac:dyDescent="0.25">
      <c r="B123" s="29">
        <v>42958</v>
      </c>
      <c r="C123" s="14" t="s">
        <v>48</v>
      </c>
      <c r="D123" s="152">
        <v>42958</v>
      </c>
      <c r="E123" s="191" t="s">
        <v>19</v>
      </c>
      <c r="F123" s="191"/>
      <c r="G123" s="5" t="s">
        <v>54</v>
      </c>
      <c r="H123" s="5">
        <v>1</v>
      </c>
      <c r="I123" s="5">
        <v>1</v>
      </c>
      <c r="J123" s="187">
        <f t="shared" si="49"/>
        <v>0</v>
      </c>
      <c r="K123" s="193">
        <v>6585</v>
      </c>
      <c r="L123" s="9">
        <f t="shared" si="50"/>
        <v>0</v>
      </c>
      <c r="M123" s="8">
        <f t="shared" si="51"/>
        <v>0</v>
      </c>
      <c r="N123" s="8">
        <f t="shared" si="52"/>
        <v>0</v>
      </c>
      <c r="O123" s="89"/>
      <c r="P123" s="89"/>
    </row>
    <row r="124" spans="2:16" s="90" customFormat="1" ht="15.75" x14ac:dyDescent="0.25">
      <c r="B124" s="70">
        <v>44550</v>
      </c>
      <c r="C124" s="14" t="s">
        <v>183</v>
      </c>
      <c r="D124" s="93">
        <v>44550</v>
      </c>
      <c r="E124" s="217" t="s">
        <v>321</v>
      </c>
      <c r="F124" s="217"/>
      <c r="G124" s="71" t="s">
        <v>54</v>
      </c>
      <c r="H124" s="71">
        <v>1</v>
      </c>
      <c r="I124" s="71">
        <v>1</v>
      </c>
      <c r="J124" s="71">
        <f t="shared" si="19"/>
        <v>0</v>
      </c>
      <c r="K124" s="192">
        <v>9636.17</v>
      </c>
      <c r="L124" s="9">
        <f t="shared" si="20"/>
        <v>0</v>
      </c>
      <c r="M124" s="9">
        <f t="shared" si="21"/>
        <v>0</v>
      </c>
      <c r="N124" s="9">
        <f t="shared" si="22"/>
        <v>0</v>
      </c>
      <c r="O124" s="89"/>
      <c r="P124" s="89"/>
    </row>
    <row r="125" spans="2:16" ht="18" customHeight="1" x14ac:dyDescent="0.25">
      <c r="B125" s="116"/>
      <c r="C125" s="117"/>
      <c r="D125" s="157"/>
      <c r="E125" s="126" t="s">
        <v>287</v>
      </c>
      <c r="F125" s="118"/>
      <c r="G125" s="119"/>
      <c r="H125" s="119"/>
      <c r="I125" s="119"/>
      <c r="J125" s="119"/>
      <c r="K125" s="120"/>
      <c r="L125" s="120"/>
      <c r="M125" s="120"/>
      <c r="N125" s="120"/>
      <c r="O125" s="3"/>
    </row>
    <row r="126" spans="2:16" ht="18" customHeight="1" x14ac:dyDescent="0.25">
      <c r="B126" s="29">
        <v>44550</v>
      </c>
      <c r="C126" s="14" t="s">
        <v>83</v>
      </c>
      <c r="D126" s="29">
        <v>44550</v>
      </c>
      <c r="E126" s="213" t="s">
        <v>332</v>
      </c>
      <c r="F126" s="207"/>
      <c r="G126" s="5" t="s">
        <v>54</v>
      </c>
      <c r="H126" s="78">
        <v>3</v>
      </c>
      <c r="I126" s="78">
        <v>0</v>
      </c>
      <c r="J126" s="187">
        <f t="shared" ref="J126:J129" si="53">H126-I126</f>
        <v>3</v>
      </c>
      <c r="K126" s="79">
        <v>5194.0200000000004</v>
      </c>
      <c r="L126" s="8">
        <f>J126*K126</f>
        <v>15582.060000000001</v>
      </c>
      <c r="M126" s="8">
        <f>L126*18%</f>
        <v>2804.7708000000002</v>
      </c>
      <c r="N126" s="8">
        <f>L126+M126</f>
        <v>18386.830800000003</v>
      </c>
      <c r="O126" s="3"/>
    </row>
    <row r="127" spans="2:16" ht="18" customHeight="1" x14ac:dyDescent="0.25">
      <c r="B127" s="29">
        <v>44550</v>
      </c>
      <c r="C127" s="14" t="s">
        <v>84</v>
      </c>
      <c r="D127" s="29">
        <v>44550</v>
      </c>
      <c r="E127" s="213" t="s">
        <v>333</v>
      </c>
      <c r="F127" s="207"/>
      <c r="G127" s="5" t="s">
        <v>54</v>
      </c>
      <c r="H127" s="78">
        <v>3</v>
      </c>
      <c r="I127" s="78">
        <v>0</v>
      </c>
      <c r="J127" s="187">
        <f t="shared" si="53"/>
        <v>3</v>
      </c>
      <c r="K127" s="79">
        <v>5194.0200000000004</v>
      </c>
      <c r="L127" s="8">
        <f>J127*K127</f>
        <v>15582.060000000001</v>
      </c>
      <c r="M127" s="8">
        <f>L127*18%</f>
        <v>2804.7708000000002</v>
      </c>
      <c r="N127" s="8">
        <f>L127+M127</f>
        <v>18386.830800000003</v>
      </c>
      <c r="O127" s="3"/>
    </row>
    <row r="128" spans="2:16" ht="18" customHeight="1" x14ac:dyDescent="0.25">
      <c r="B128" s="29">
        <v>44550</v>
      </c>
      <c r="C128" s="14" t="s">
        <v>85</v>
      </c>
      <c r="D128" s="29">
        <v>44550</v>
      </c>
      <c r="E128" s="213" t="s">
        <v>334</v>
      </c>
      <c r="F128" s="207"/>
      <c r="G128" s="5" t="s">
        <v>54</v>
      </c>
      <c r="H128" s="78">
        <v>4</v>
      </c>
      <c r="I128" s="78">
        <v>0</v>
      </c>
      <c r="J128" s="187">
        <f t="shared" si="53"/>
        <v>4</v>
      </c>
      <c r="K128" s="79">
        <v>5194.0200000000004</v>
      </c>
      <c r="L128" s="8">
        <f>J128*K128</f>
        <v>20776.080000000002</v>
      </c>
      <c r="M128" s="8">
        <f>L128*18%</f>
        <v>3739.6944000000003</v>
      </c>
      <c r="N128" s="8">
        <f>L128+M128</f>
        <v>24515.774400000002</v>
      </c>
      <c r="O128" s="3"/>
    </row>
    <row r="129" spans="2:15" ht="18" customHeight="1" x14ac:dyDescent="0.25">
      <c r="B129" s="29">
        <v>44550</v>
      </c>
      <c r="C129" s="14" t="s">
        <v>87</v>
      </c>
      <c r="D129" s="29">
        <v>44550</v>
      </c>
      <c r="E129" s="213" t="s">
        <v>385</v>
      </c>
      <c r="F129" s="207"/>
      <c r="G129" s="5" t="s">
        <v>54</v>
      </c>
      <c r="H129" s="78">
        <v>3</v>
      </c>
      <c r="I129" s="78">
        <v>0</v>
      </c>
      <c r="J129" s="187">
        <f t="shared" si="53"/>
        <v>3</v>
      </c>
      <c r="K129" s="79">
        <v>4206.6099999999997</v>
      </c>
      <c r="L129" s="9">
        <f>J129*K129</f>
        <v>12619.829999999998</v>
      </c>
      <c r="M129" s="9">
        <f>L129*18%</f>
        <v>2271.5693999999994</v>
      </c>
      <c r="N129" s="9">
        <f>L129+M129</f>
        <v>14891.399399999998</v>
      </c>
      <c r="O129" s="3"/>
    </row>
    <row r="130" spans="2:15" ht="18" customHeight="1" x14ac:dyDescent="0.25">
      <c r="B130" s="160"/>
      <c r="C130" s="161"/>
      <c r="D130" s="162"/>
      <c r="E130" s="214"/>
      <c r="F130" s="208"/>
      <c r="G130" s="209"/>
      <c r="H130" s="209"/>
      <c r="I130" s="209"/>
      <c r="J130" s="209"/>
      <c r="K130" s="57"/>
      <c r="L130" s="57"/>
      <c r="M130" s="57"/>
      <c r="N130" s="57"/>
      <c r="O130" s="3"/>
    </row>
    <row r="131" spans="2:15" ht="18" customHeight="1" x14ac:dyDescent="0.25">
      <c r="B131" s="29">
        <v>44550</v>
      </c>
      <c r="C131" s="14" t="s">
        <v>89</v>
      </c>
      <c r="D131" s="29">
        <v>44550</v>
      </c>
      <c r="E131" s="213" t="s">
        <v>293</v>
      </c>
      <c r="F131" s="207"/>
      <c r="G131" s="55" t="s">
        <v>54</v>
      </c>
      <c r="H131" s="71">
        <v>0</v>
      </c>
      <c r="I131" s="71">
        <v>0</v>
      </c>
      <c r="J131" s="187">
        <f t="shared" ref="J131:J134" si="54">H131-I131</f>
        <v>0</v>
      </c>
      <c r="K131" s="72">
        <v>1962.92</v>
      </c>
      <c r="L131" s="56">
        <f>K131*J131</f>
        <v>0</v>
      </c>
      <c r="M131" s="56">
        <f>L131*18%</f>
        <v>0</v>
      </c>
      <c r="N131" s="56">
        <f>L131+M131</f>
        <v>0</v>
      </c>
      <c r="O131" s="3"/>
    </row>
    <row r="132" spans="2:15" ht="18" customHeight="1" x14ac:dyDescent="0.25">
      <c r="B132" s="29">
        <v>44550</v>
      </c>
      <c r="C132" s="14" t="s">
        <v>89</v>
      </c>
      <c r="D132" s="29">
        <v>44550</v>
      </c>
      <c r="E132" s="213" t="s">
        <v>291</v>
      </c>
      <c r="F132" s="207"/>
      <c r="G132" s="5" t="s">
        <v>54</v>
      </c>
      <c r="H132" s="78">
        <v>0</v>
      </c>
      <c r="I132" s="78">
        <v>0</v>
      </c>
      <c r="J132" s="187">
        <f t="shared" si="54"/>
        <v>0</v>
      </c>
      <c r="K132" s="79">
        <v>1904.04</v>
      </c>
      <c r="L132" s="9">
        <f>J132*K132</f>
        <v>0</v>
      </c>
      <c r="M132" s="9">
        <f>L132*18%</f>
        <v>0</v>
      </c>
      <c r="N132" s="9">
        <f>L132+M132</f>
        <v>0</v>
      </c>
      <c r="O132" s="3"/>
    </row>
    <row r="133" spans="2:15" ht="18" customHeight="1" x14ac:dyDescent="0.25">
      <c r="B133" s="29">
        <v>44550</v>
      </c>
      <c r="C133" s="14" t="s">
        <v>90</v>
      </c>
      <c r="D133" s="29">
        <v>44550</v>
      </c>
      <c r="E133" s="213" t="s">
        <v>292</v>
      </c>
      <c r="F133" s="207"/>
      <c r="G133" s="5" t="s">
        <v>54</v>
      </c>
      <c r="H133" s="78">
        <v>0</v>
      </c>
      <c r="I133" s="78">
        <v>0</v>
      </c>
      <c r="J133" s="187">
        <f t="shared" si="54"/>
        <v>0</v>
      </c>
      <c r="K133" s="79">
        <v>1962.92</v>
      </c>
      <c r="L133" s="8">
        <f>J133*K133</f>
        <v>0</v>
      </c>
      <c r="M133" s="8">
        <f>L133*18%</f>
        <v>0</v>
      </c>
      <c r="N133" s="8">
        <f>L133+M133</f>
        <v>0</v>
      </c>
      <c r="O133" s="3"/>
    </row>
    <row r="134" spans="2:15" ht="18" customHeight="1" x14ac:dyDescent="0.25">
      <c r="B134" s="29">
        <v>44550</v>
      </c>
      <c r="C134" s="14" t="s">
        <v>91</v>
      </c>
      <c r="D134" s="29">
        <v>44550</v>
      </c>
      <c r="E134" s="213" t="s">
        <v>294</v>
      </c>
      <c r="F134" s="207"/>
      <c r="G134" s="5" t="s">
        <v>54</v>
      </c>
      <c r="H134" s="78">
        <v>0</v>
      </c>
      <c r="I134" s="78">
        <v>0</v>
      </c>
      <c r="J134" s="187">
        <f t="shared" si="54"/>
        <v>0</v>
      </c>
      <c r="K134" s="79">
        <v>3825.02</v>
      </c>
      <c r="L134" s="8">
        <f>J134*K134</f>
        <v>0</v>
      </c>
      <c r="M134" s="8">
        <f>L134*18%</f>
        <v>0</v>
      </c>
      <c r="N134" s="8">
        <f>L134+M134</f>
        <v>0</v>
      </c>
      <c r="O134" s="3"/>
    </row>
    <row r="135" spans="2:15" ht="18" customHeight="1" x14ac:dyDescent="0.25">
      <c r="B135" s="160"/>
      <c r="C135" s="161"/>
      <c r="D135" s="162"/>
      <c r="E135" s="214"/>
      <c r="F135" s="208"/>
      <c r="G135" s="209"/>
      <c r="H135" s="209"/>
      <c r="I135" s="209"/>
      <c r="J135" s="209"/>
      <c r="K135" s="57"/>
      <c r="L135" s="57"/>
      <c r="M135" s="57"/>
      <c r="N135" s="57"/>
      <c r="O135" s="3"/>
    </row>
    <row r="136" spans="2:15" ht="18" customHeight="1" x14ac:dyDescent="0.25">
      <c r="B136" s="29">
        <v>44550</v>
      </c>
      <c r="C136" s="14" t="s">
        <v>87</v>
      </c>
      <c r="D136" s="29">
        <v>44550</v>
      </c>
      <c r="E136" s="210" t="s">
        <v>335</v>
      </c>
      <c r="F136" s="207"/>
      <c r="G136" s="5" t="s">
        <v>54</v>
      </c>
      <c r="H136" s="78">
        <v>2</v>
      </c>
      <c r="I136" s="78">
        <v>0</v>
      </c>
      <c r="J136" s="77">
        <f>H136-I136</f>
        <v>2</v>
      </c>
      <c r="K136" s="79">
        <v>5884.61</v>
      </c>
      <c r="L136" s="8">
        <f>J136*K136</f>
        <v>11769.22</v>
      </c>
      <c r="M136" s="8">
        <f>L136*18%</f>
        <v>2118.4595999999997</v>
      </c>
      <c r="N136" s="8">
        <f>L136+M136</f>
        <v>13887.679599999999</v>
      </c>
      <c r="O136" s="3"/>
    </row>
    <row r="137" spans="2:15" ht="18" customHeight="1" x14ac:dyDescent="0.25">
      <c r="B137" s="29">
        <v>44550</v>
      </c>
      <c r="C137" s="14" t="s">
        <v>87</v>
      </c>
      <c r="D137" s="29">
        <v>44550</v>
      </c>
      <c r="E137" s="213" t="s">
        <v>336</v>
      </c>
      <c r="F137" s="207"/>
      <c r="G137" s="55" t="s">
        <v>54</v>
      </c>
      <c r="H137" s="71">
        <v>1</v>
      </c>
      <c r="I137" s="71">
        <v>0</v>
      </c>
      <c r="J137" s="77">
        <f>H137-I137</f>
        <v>1</v>
      </c>
      <c r="K137" s="79">
        <v>5884.61</v>
      </c>
      <c r="L137" s="8">
        <f>J137*K137</f>
        <v>5884.61</v>
      </c>
      <c r="M137" s="8">
        <f>L137*18%</f>
        <v>1059.2297999999998</v>
      </c>
      <c r="N137" s="8">
        <f>L137+M137</f>
        <v>6943.8397999999997</v>
      </c>
      <c r="O137" s="3"/>
    </row>
    <row r="138" spans="2:15" ht="18" customHeight="1" x14ac:dyDescent="0.25">
      <c r="B138" s="29">
        <v>44550</v>
      </c>
      <c r="C138" s="14" t="s">
        <v>87</v>
      </c>
      <c r="D138" s="29">
        <v>44550</v>
      </c>
      <c r="E138" s="213" t="s">
        <v>337</v>
      </c>
      <c r="F138" s="207"/>
      <c r="G138" s="5" t="s">
        <v>54</v>
      </c>
      <c r="H138" s="78">
        <v>3</v>
      </c>
      <c r="I138" s="78">
        <v>0</v>
      </c>
      <c r="J138" s="77">
        <f>H138-I138</f>
        <v>3</v>
      </c>
      <c r="K138" s="79">
        <v>5884.61</v>
      </c>
      <c r="L138" s="8">
        <f>J138*K138</f>
        <v>17653.829999999998</v>
      </c>
      <c r="M138" s="8">
        <f>L138*18%</f>
        <v>3177.6893999999998</v>
      </c>
      <c r="N138" s="8">
        <f>L138+M138</f>
        <v>20831.519399999997</v>
      </c>
      <c r="O138" s="3"/>
    </row>
    <row r="139" spans="2:15" ht="18" customHeight="1" x14ac:dyDescent="0.25">
      <c r="B139" s="29">
        <v>44550</v>
      </c>
      <c r="C139" s="14" t="s">
        <v>87</v>
      </c>
      <c r="D139" s="29">
        <v>44550</v>
      </c>
      <c r="E139" s="213" t="s">
        <v>338</v>
      </c>
      <c r="F139" s="207"/>
      <c r="G139" s="5" t="s">
        <v>54</v>
      </c>
      <c r="H139" s="78">
        <v>1</v>
      </c>
      <c r="I139" s="78">
        <v>0</v>
      </c>
      <c r="J139" s="77">
        <f>H139-I139</f>
        <v>1</v>
      </c>
      <c r="K139" s="79">
        <v>4131.0600000000004</v>
      </c>
      <c r="L139" s="8">
        <f>J139*K139</f>
        <v>4131.0600000000004</v>
      </c>
      <c r="M139" s="8">
        <f>L139*18%</f>
        <v>743.59080000000006</v>
      </c>
      <c r="N139" s="8">
        <f>L139+M139</f>
        <v>4874.6508000000003</v>
      </c>
      <c r="O139" s="3"/>
    </row>
    <row r="140" spans="2:15" ht="18" customHeight="1" x14ac:dyDescent="0.25">
      <c r="B140" s="160"/>
      <c r="C140" s="161"/>
      <c r="D140" s="162"/>
      <c r="E140" s="214"/>
      <c r="F140" s="208"/>
      <c r="G140" s="209"/>
      <c r="H140" s="209"/>
      <c r="I140" s="209"/>
      <c r="J140" s="209"/>
      <c r="K140" s="57"/>
      <c r="L140" s="57"/>
      <c r="M140" s="57"/>
      <c r="N140" s="57"/>
      <c r="O140" s="3"/>
    </row>
    <row r="141" spans="2:15" ht="18" customHeight="1" x14ac:dyDescent="0.25">
      <c r="B141" s="29">
        <v>44550</v>
      </c>
      <c r="C141" s="69" t="s">
        <v>88</v>
      </c>
      <c r="D141" s="29">
        <v>44550</v>
      </c>
      <c r="E141" s="131" t="s">
        <v>299</v>
      </c>
      <c r="F141" s="82"/>
      <c r="G141" s="71" t="str">
        <f>G139</f>
        <v>UNID.</v>
      </c>
      <c r="H141" s="71">
        <v>0</v>
      </c>
      <c r="I141" s="71">
        <v>0</v>
      </c>
      <c r="J141" s="73">
        <f>H141-I141</f>
        <v>0</v>
      </c>
      <c r="K141" s="72">
        <v>3300.39</v>
      </c>
      <c r="L141" s="8">
        <f t="shared" ref="L141:L144" si="55">J141*K141</f>
        <v>0</v>
      </c>
      <c r="M141" s="8">
        <f t="shared" ref="M141:M144" si="56">L141*18%</f>
        <v>0</v>
      </c>
      <c r="N141" s="8">
        <f t="shared" ref="N141:N144" si="57">L141+M141</f>
        <v>0</v>
      </c>
      <c r="O141" s="3"/>
    </row>
    <row r="142" spans="2:15" ht="18" customHeight="1" x14ac:dyDescent="0.25">
      <c r="B142" s="29">
        <v>44550</v>
      </c>
      <c r="C142" s="69" t="s">
        <v>88</v>
      </c>
      <c r="D142" s="29">
        <v>44550</v>
      </c>
      <c r="E142" s="131" t="s">
        <v>300</v>
      </c>
      <c r="F142" s="82"/>
      <c r="G142" s="71" t="str">
        <f>G141</f>
        <v>UNID.</v>
      </c>
      <c r="H142" s="71">
        <v>0</v>
      </c>
      <c r="I142" s="71">
        <v>0</v>
      </c>
      <c r="J142" s="73">
        <f>H142-I142</f>
        <v>0</v>
      </c>
      <c r="K142" s="72">
        <v>2503.62</v>
      </c>
      <c r="L142" s="8">
        <f t="shared" si="55"/>
        <v>0</v>
      </c>
      <c r="M142" s="8">
        <f t="shared" si="56"/>
        <v>0</v>
      </c>
      <c r="N142" s="8">
        <f t="shared" si="57"/>
        <v>0</v>
      </c>
      <c r="O142" s="3"/>
    </row>
    <row r="143" spans="2:15" ht="18" customHeight="1" x14ac:dyDescent="0.25">
      <c r="B143" s="29">
        <v>44550</v>
      </c>
      <c r="C143" s="69" t="s">
        <v>301</v>
      </c>
      <c r="D143" s="29">
        <v>44550</v>
      </c>
      <c r="E143" s="131" t="s">
        <v>306</v>
      </c>
      <c r="F143" s="82"/>
      <c r="G143" s="71" t="s">
        <v>54</v>
      </c>
      <c r="H143" s="71">
        <v>0</v>
      </c>
      <c r="I143" s="71">
        <v>0</v>
      </c>
      <c r="J143" s="73">
        <f>H143-I143</f>
        <v>0</v>
      </c>
      <c r="K143" s="72">
        <v>2503.62</v>
      </c>
      <c r="L143" s="8">
        <f t="shared" si="55"/>
        <v>0</v>
      </c>
      <c r="M143" s="8">
        <f t="shared" si="56"/>
        <v>0</v>
      </c>
      <c r="N143" s="8">
        <f t="shared" si="57"/>
        <v>0</v>
      </c>
      <c r="O143" s="3"/>
    </row>
    <row r="144" spans="2:15" ht="18" customHeight="1" x14ac:dyDescent="0.25">
      <c r="B144" s="29">
        <v>44550</v>
      </c>
      <c r="C144" s="69" t="s">
        <v>88</v>
      </c>
      <c r="D144" s="29">
        <v>44550</v>
      </c>
      <c r="E144" s="131" t="s">
        <v>302</v>
      </c>
      <c r="F144" s="82"/>
      <c r="G144" s="71" t="str">
        <f>G142</f>
        <v>UNID.</v>
      </c>
      <c r="H144" s="71">
        <v>0</v>
      </c>
      <c r="I144" s="71">
        <v>0</v>
      </c>
      <c r="J144" s="73">
        <f>H144-I144</f>
        <v>0</v>
      </c>
      <c r="K144" s="72">
        <v>2503.62</v>
      </c>
      <c r="L144" s="8">
        <f t="shared" si="55"/>
        <v>0</v>
      </c>
      <c r="M144" s="8">
        <f t="shared" si="56"/>
        <v>0</v>
      </c>
      <c r="N144" s="8">
        <f t="shared" si="57"/>
        <v>0</v>
      </c>
      <c r="O144" s="3"/>
    </row>
    <row r="145" spans="2:15" ht="18" customHeight="1" x14ac:dyDescent="0.25">
      <c r="B145" s="160"/>
      <c r="C145" s="161"/>
      <c r="D145" s="162"/>
      <c r="E145" s="214"/>
      <c r="F145" s="208"/>
      <c r="G145" s="209"/>
      <c r="H145" s="209"/>
      <c r="I145" s="209"/>
      <c r="J145" s="209"/>
      <c r="K145" s="57"/>
      <c r="L145" s="57"/>
      <c r="M145" s="57"/>
      <c r="N145" s="57"/>
      <c r="O145" s="3"/>
    </row>
    <row r="146" spans="2:15" ht="18" customHeight="1" x14ac:dyDescent="0.25">
      <c r="B146" s="29">
        <v>44550</v>
      </c>
      <c r="C146" s="69" t="s">
        <v>88</v>
      </c>
      <c r="D146" s="29">
        <v>44550</v>
      </c>
      <c r="E146" s="131" t="s">
        <v>339</v>
      </c>
      <c r="F146" s="82"/>
      <c r="G146" s="71" t="str">
        <f>G144</f>
        <v>UNID.</v>
      </c>
      <c r="H146" s="71">
        <v>4</v>
      </c>
      <c r="I146" s="71">
        <v>0</v>
      </c>
      <c r="J146" s="73">
        <f>H146-I146</f>
        <v>4</v>
      </c>
      <c r="K146" s="72">
        <v>3449.03</v>
      </c>
      <c r="L146" s="8">
        <f t="shared" ref="L146:L149" si="58">J146*K146</f>
        <v>13796.12</v>
      </c>
      <c r="M146" s="8">
        <f t="shared" ref="M146:M149" si="59">L146*18%</f>
        <v>2483.3016000000002</v>
      </c>
      <c r="N146" s="8">
        <f t="shared" ref="N146:N149" si="60">L146+M146</f>
        <v>16279.421600000001</v>
      </c>
      <c r="O146" s="3"/>
    </row>
    <row r="147" spans="2:15" ht="18" customHeight="1" x14ac:dyDescent="0.25">
      <c r="B147" s="29">
        <v>44550</v>
      </c>
      <c r="C147" s="69" t="s">
        <v>88</v>
      </c>
      <c r="D147" s="29">
        <v>44550</v>
      </c>
      <c r="E147" s="131" t="s">
        <v>340</v>
      </c>
      <c r="F147" s="82"/>
      <c r="G147" s="71" t="str">
        <f>G146</f>
        <v>UNID.</v>
      </c>
      <c r="H147" s="71">
        <v>2</v>
      </c>
      <c r="I147" s="71">
        <v>0</v>
      </c>
      <c r="J147" s="73">
        <f>H147-I147</f>
        <v>2</v>
      </c>
      <c r="K147" s="72">
        <v>3431.9</v>
      </c>
      <c r="L147" s="8">
        <f t="shared" si="58"/>
        <v>6863.8</v>
      </c>
      <c r="M147" s="8">
        <f t="shared" si="59"/>
        <v>1235.4839999999999</v>
      </c>
      <c r="N147" s="8">
        <f t="shared" si="60"/>
        <v>8099.2839999999997</v>
      </c>
      <c r="O147" s="3"/>
    </row>
    <row r="148" spans="2:15" ht="18" customHeight="1" x14ac:dyDescent="0.25">
      <c r="B148" s="29">
        <v>44550</v>
      </c>
      <c r="C148" s="69" t="s">
        <v>88</v>
      </c>
      <c r="D148" s="29">
        <v>44550</v>
      </c>
      <c r="E148" s="131" t="s">
        <v>341</v>
      </c>
      <c r="F148" s="82"/>
      <c r="G148" s="71" t="s">
        <v>54</v>
      </c>
      <c r="H148" s="71">
        <v>3</v>
      </c>
      <c r="I148" s="71">
        <v>0</v>
      </c>
      <c r="J148" s="73">
        <f>H148-I148</f>
        <v>3</v>
      </c>
      <c r="K148" s="72">
        <v>3326.98</v>
      </c>
      <c r="L148" s="8">
        <f t="shared" si="58"/>
        <v>9980.94</v>
      </c>
      <c r="M148" s="8">
        <f t="shared" si="59"/>
        <v>1796.5692000000001</v>
      </c>
      <c r="N148" s="8">
        <f t="shared" si="60"/>
        <v>11777.5092</v>
      </c>
      <c r="O148" s="3"/>
    </row>
    <row r="149" spans="2:15" ht="18" customHeight="1" x14ac:dyDescent="0.25">
      <c r="B149" s="29">
        <v>44550</v>
      </c>
      <c r="C149" s="69" t="s">
        <v>88</v>
      </c>
      <c r="D149" s="29">
        <v>44550</v>
      </c>
      <c r="E149" s="131" t="s">
        <v>342</v>
      </c>
      <c r="F149" s="82"/>
      <c r="G149" s="71" t="str">
        <f>G147</f>
        <v>UNID.</v>
      </c>
      <c r="H149" s="71">
        <v>5</v>
      </c>
      <c r="I149" s="71">
        <v>0</v>
      </c>
      <c r="J149" s="73">
        <f>H149-I149</f>
        <v>5</v>
      </c>
      <c r="K149" s="72">
        <v>3431.9</v>
      </c>
      <c r="L149" s="8">
        <f t="shared" si="58"/>
        <v>17159.5</v>
      </c>
      <c r="M149" s="8">
        <f t="shared" si="59"/>
        <v>3088.71</v>
      </c>
      <c r="N149" s="8">
        <f t="shared" si="60"/>
        <v>20248.21</v>
      </c>
      <c r="O149" s="3"/>
    </row>
    <row r="150" spans="2:15" ht="18" customHeight="1" x14ac:dyDescent="0.25">
      <c r="B150" s="160"/>
      <c r="C150" s="161"/>
      <c r="D150" s="162"/>
      <c r="E150" s="214"/>
      <c r="F150" s="208"/>
      <c r="G150" s="209"/>
      <c r="H150" s="209"/>
      <c r="I150" s="209"/>
      <c r="J150" s="209"/>
      <c r="K150" s="57"/>
      <c r="L150" s="57"/>
      <c r="M150" s="57"/>
      <c r="N150" s="57"/>
      <c r="O150" s="3"/>
    </row>
    <row r="151" spans="2:15" ht="18" customHeight="1" x14ac:dyDescent="0.25">
      <c r="B151" s="29">
        <v>44550</v>
      </c>
      <c r="C151" s="69" t="s">
        <v>88</v>
      </c>
      <c r="D151" s="29">
        <v>44550</v>
      </c>
      <c r="E151" s="131" t="s">
        <v>343</v>
      </c>
      <c r="F151" s="82"/>
      <c r="G151" s="71" t="str">
        <f>G146</f>
        <v>UNID.</v>
      </c>
      <c r="H151" s="71">
        <v>1</v>
      </c>
      <c r="I151" s="71">
        <v>0</v>
      </c>
      <c r="J151" s="73">
        <f t="shared" ref="J151:J154" si="61">H151-I151</f>
        <v>1</v>
      </c>
      <c r="K151" s="72">
        <v>3372.66</v>
      </c>
      <c r="L151" s="8">
        <f t="shared" ref="L151:L154" si="62">J151*K151</f>
        <v>3372.66</v>
      </c>
      <c r="M151" s="8">
        <f t="shared" ref="M151:M154" si="63">L151*18%</f>
        <v>607.0788</v>
      </c>
      <c r="N151" s="8">
        <f t="shared" ref="N151:N154" si="64">L151+M151</f>
        <v>3979.7388000000001</v>
      </c>
      <c r="O151" s="3"/>
    </row>
    <row r="152" spans="2:15" ht="18" customHeight="1" x14ac:dyDescent="0.25">
      <c r="B152" s="29">
        <v>44550</v>
      </c>
      <c r="C152" s="69" t="s">
        <v>88</v>
      </c>
      <c r="D152" s="29">
        <v>44550</v>
      </c>
      <c r="E152" s="131" t="s">
        <v>344</v>
      </c>
      <c r="F152" s="82"/>
      <c r="G152" s="71" t="str">
        <f>G151</f>
        <v>UNID.</v>
      </c>
      <c r="H152" s="71">
        <v>4</v>
      </c>
      <c r="I152" s="71">
        <v>0</v>
      </c>
      <c r="J152" s="73">
        <f t="shared" si="61"/>
        <v>4</v>
      </c>
      <c r="K152" s="72">
        <v>3372.66</v>
      </c>
      <c r="L152" s="8">
        <f t="shared" si="62"/>
        <v>13490.64</v>
      </c>
      <c r="M152" s="8">
        <f t="shared" si="63"/>
        <v>2428.3152</v>
      </c>
      <c r="N152" s="8">
        <f t="shared" si="64"/>
        <v>15918.9552</v>
      </c>
      <c r="O152" s="3"/>
    </row>
    <row r="153" spans="2:15" ht="18" customHeight="1" x14ac:dyDescent="0.25">
      <c r="B153" s="29">
        <v>44550</v>
      </c>
      <c r="C153" s="69" t="s">
        <v>88</v>
      </c>
      <c r="D153" s="29">
        <v>44550</v>
      </c>
      <c r="E153" s="131" t="s">
        <v>345</v>
      </c>
      <c r="F153" s="82"/>
      <c r="G153" s="71" t="str">
        <f>G152</f>
        <v>UNID.</v>
      </c>
      <c r="H153" s="71">
        <v>1</v>
      </c>
      <c r="I153" s="71">
        <v>0</v>
      </c>
      <c r="J153" s="73">
        <f t="shared" si="61"/>
        <v>1</v>
      </c>
      <c r="K153" s="72">
        <v>3372.66</v>
      </c>
      <c r="L153" s="8">
        <f t="shared" si="62"/>
        <v>3372.66</v>
      </c>
      <c r="M153" s="8">
        <f t="shared" si="63"/>
        <v>607.0788</v>
      </c>
      <c r="N153" s="8">
        <f t="shared" si="64"/>
        <v>3979.7388000000001</v>
      </c>
      <c r="O153" s="3"/>
    </row>
    <row r="154" spans="2:15" ht="18" customHeight="1" x14ac:dyDescent="0.25">
      <c r="B154" s="29">
        <v>44550</v>
      </c>
      <c r="C154" s="69" t="s">
        <v>88</v>
      </c>
      <c r="D154" s="29">
        <v>44550</v>
      </c>
      <c r="E154" s="131" t="s">
        <v>346</v>
      </c>
      <c r="F154" s="82"/>
      <c r="G154" s="71" t="str">
        <f>G153</f>
        <v>UNID.</v>
      </c>
      <c r="H154" s="71">
        <v>1</v>
      </c>
      <c r="I154" s="71">
        <v>0</v>
      </c>
      <c r="J154" s="73">
        <f t="shared" si="61"/>
        <v>1</v>
      </c>
      <c r="K154" s="72">
        <v>3048.59</v>
      </c>
      <c r="L154" s="8">
        <f t="shared" si="62"/>
        <v>3048.59</v>
      </c>
      <c r="M154" s="8">
        <f t="shared" si="63"/>
        <v>548.74620000000004</v>
      </c>
      <c r="N154" s="8">
        <f t="shared" si="64"/>
        <v>3597.3362000000002</v>
      </c>
      <c r="O154" s="3"/>
    </row>
    <row r="155" spans="2:15" ht="18" customHeight="1" x14ac:dyDescent="0.25">
      <c r="B155" s="160"/>
      <c r="C155" s="161"/>
      <c r="D155" s="162"/>
      <c r="E155" s="214"/>
      <c r="F155" s="208"/>
      <c r="G155" s="209"/>
      <c r="H155" s="209"/>
      <c r="I155" s="209"/>
      <c r="J155" s="209"/>
      <c r="K155" s="57"/>
      <c r="L155" s="57"/>
      <c r="M155" s="57"/>
      <c r="N155" s="57"/>
      <c r="O155" s="3"/>
    </row>
    <row r="156" spans="2:15" ht="18" customHeight="1" x14ac:dyDescent="0.25">
      <c r="B156" s="29">
        <v>44550</v>
      </c>
      <c r="C156" s="69" t="s">
        <v>88</v>
      </c>
      <c r="D156" s="29">
        <v>44550</v>
      </c>
      <c r="E156" s="131" t="s">
        <v>312</v>
      </c>
      <c r="F156" s="82"/>
      <c r="G156" s="71" t="s">
        <v>54</v>
      </c>
      <c r="H156" s="71">
        <v>0</v>
      </c>
      <c r="I156" s="71">
        <v>0</v>
      </c>
      <c r="J156" s="73">
        <f>H156-I156</f>
        <v>0</v>
      </c>
      <c r="K156" s="72">
        <v>4349.84</v>
      </c>
      <c r="L156" s="8">
        <f t="shared" ref="L156:L161" si="65">J156*K156</f>
        <v>0</v>
      </c>
      <c r="M156" s="8">
        <f t="shared" ref="M156:M161" si="66">L156*18%</f>
        <v>0</v>
      </c>
      <c r="N156" s="8">
        <f t="shared" ref="N156:N161" si="67">L156+M156</f>
        <v>0</v>
      </c>
      <c r="O156" s="3"/>
    </row>
    <row r="157" spans="2:15" ht="18" customHeight="1" x14ac:dyDescent="0.25">
      <c r="B157" s="29">
        <v>44550</v>
      </c>
      <c r="C157" s="69" t="s">
        <v>88</v>
      </c>
      <c r="D157" s="29">
        <v>44550</v>
      </c>
      <c r="E157" s="210" t="s">
        <v>313</v>
      </c>
      <c r="F157" s="207"/>
      <c r="G157" s="55" t="s">
        <v>54</v>
      </c>
      <c r="H157" s="71">
        <v>0</v>
      </c>
      <c r="I157" s="71">
        <v>0</v>
      </c>
      <c r="J157" s="73">
        <f>H157-I157</f>
        <v>0</v>
      </c>
      <c r="K157" s="72">
        <v>4284.17</v>
      </c>
      <c r="L157" s="8">
        <f t="shared" si="65"/>
        <v>0</v>
      </c>
      <c r="M157" s="8">
        <f t="shared" si="66"/>
        <v>0</v>
      </c>
      <c r="N157" s="8">
        <f t="shared" si="67"/>
        <v>0</v>
      </c>
      <c r="O157" s="3"/>
    </row>
    <row r="158" spans="2:15" ht="18" customHeight="1" x14ac:dyDescent="0.25">
      <c r="B158" s="29">
        <v>44550</v>
      </c>
      <c r="C158" s="69" t="s">
        <v>88</v>
      </c>
      <c r="D158" s="29">
        <v>44550</v>
      </c>
      <c r="E158" s="131" t="s">
        <v>314</v>
      </c>
      <c r="F158" s="68"/>
      <c r="G158" s="71" t="s">
        <v>54</v>
      </c>
      <c r="H158" s="71">
        <v>0</v>
      </c>
      <c r="I158" s="71">
        <v>0</v>
      </c>
      <c r="J158" s="73">
        <f>H158-I158</f>
        <v>0</v>
      </c>
      <c r="K158" s="72">
        <v>4349.84</v>
      </c>
      <c r="L158" s="8">
        <f t="shared" si="65"/>
        <v>0</v>
      </c>
      <c r="M158" s="8">
        <f t="shared" si="66"/>
        <v>0</v>
      </c>
      <c r="N158" s="8">
        <f t="shared" si="67"/>
        <v>0</v>
      </c>
      <c r="O158" s="3"/>
    </row>
    <row r="159" spans="2:15" ht="18" customHeight="1" x14ac:dyDescent="0.25">
      <c r="B159" s="29">
        <v>44550</v>
      </c>
      <c r="C159" s="69" t="s">
        <v>88</v>
      </c>
      <c r="D159" s="29">
        <v>44550</v>
      </c>
      <c r="E159" s="131" t="s">
        <v>315</v>
      </c>
      <c r="F159" s="82"/>
      <c r="G159" s="71" t="s">
        <v>255</v>
      </c>
      <c r="H159" s="71">
        <v>1</v>
      </c>
      <c r="I159" s="71">
        <v>0</v>
      </c>
      <c r="J159" s="71">
        <f t="shared" ref="J159:J161" si="68">+H159-I159</f>
        <v>1</v>
      </c>
      <c r="K159" s="72">
        <v>4733.1400000000003</v>
      </c>
      <c r="L159" s="9">
        <f t="shared" si="65"/>
        <v>4733.1400000000003</v>
      </c>
      <c r="M159" s="9">
        <f t="shared" si="66"/>
        <v>851.96519999999998</v>
      </c>
      <c r="N159" s="9">
        <f t="shared" si="67"/>
        <v>5585.1052</v>
      </c>
      <c r="O159" s="3"/>
    </row>
    <row r="160" spans="2:15" ht="18" customHeight="1" x14ac:dyDescent="0.25">
      <c r="B160" s="160"/>
      <c r="C160" s="161"/>
      <c r="D160" s="162"/>
      <c r="E160" s="214"/>
      <c r="F160" s="208"/>
      <c r="G160" s="209"/>
      <c r="H160" s="209"/>
      <c r="I160" s="209"/>
      <c r="J160" s="209"/>
      <c r="K160" s="57"/>
      <c r="L160" s="57"/>
      <c r="M160" s="57"/>
      <c r="N160" s="57"/>
      <c r="O160" s="3"/>
    </row>
    <row r="161" spans="2:15" x14ac:dyDescent="0.25">
      <c r="B161" s="29">
        <v>44007</v>
      </c>
      <c r="C161" s="14" t="s">
        <v>347</v>
      </c>
      <c r="D161" s="152">
        <v>43217</v>
      </c>
      <c r="E161" s="215" t="s">
        <v>348</v>
      </c>
      <c r="F161" s="207"/>
      <c r="G161" s="5" t="s">
        <v>54</v>
      </c>
      <c r="H161" s="5">
        <v>1</v>
      </c>
      <c r="I161" s="5">
        <v>0</v>
      </c>
      <c r="J161" s="71">
        <f t="shared" si="68"/>
        <v>1</v>
      </c>
      <c r="K161" s="72">
        <v>4733.1400000000003</v>
      </c>
      <c r="L161" s="9">
        <f t="shared" si="65"/>
        <v>4733.1400000000003</v>
      </c>
      <c r="M161" s="9">
        <f t="shared" si="66"/>
        <v>851.96519999999998</v>
      </c>
      <c r="N161" s="9">
        <f t="shared" si="67"/>
        <v>5585.1052</v>
      </c>
      <c r="O161" s="3"/>
    </row>
    <row r="162" spans="2:15" x14ac:dyDescent="0.25">
      <c r="B162" s="29"/>
      <c r="C162" s="14"/>
      <c r="D162" s="152"/>
      <c r="E162" s="215"/>
      <c r="F162" s="207"/>
      <c r="G162" s="5"/>
      <c r="H162" s="5"/>
      <c r="I162" s="5"/>
      <c r="J162" s="187"/>
      <c r="K162" s="9"/>
      <c r="L162" s="8"/>
      <c r="M162" s="8"/>
      <c r="N162" s="8"/>
      <c r="O162" s="3"/>
    </row>
    <row r="163" spans="2:15" x14ac:dyDescent="0.25">
      <c r="B163" s="29">
        <v>44007</v>
      </c>
      <c r="C163" s="14" t="s">
        <v>347</v>
      </c>
      <c r="D163" s="152">
        <v>43217</v>
      </c>
      <c r="E163" s="215" t="s">
        <v>349</v>
      </c>
      <c r="F163" s="207"/>
      <c r="G163" s="5" t="s">
        <v>54</v>
      </c>
      <c r="H163" s="5">
        <v>1</v>
      </c>
      <c r="I163" s="5">
        <v>0</v>
      </c>
      <c r="J163" s="71">
        <f t="shared" ref="J163" si="69">+H163-I163</f>
        <v>1</v>
      </c>
      <c r="K163" s="72">
        <v>4733.1400000000003</v>
      </c>
      <c r="L163" s="9">
        <f t="shared" ref="L163" si="70">J163*K163</f>
        <v>4733.1400000000003</v>
      </c>
      <c r="M163" s="9">
        <f t="shared" ref="M163" si="71">L163*18%</f>
        <v>851.96519999999998</v>
      </c>
      <c r="N163" s="9">
        <f t="shared" ref="N163" si="72">L163+M163</f>
        <v>5585.1052</v>
      </c>
      <c r="O163" s="3"/>
    </row>
    <row r="164" spans="2:15" x14ac:dyDescent="0.25">
      <c r="B164" s="29"/>
      <c r="C164" s="14"/>
      <c r="D164" s="152"/>
      <c r="E164" s="215"/>
      <c r="F164" s="207"/>
      <c r="G164" s="5"/>
      <c r="H164" s="5"/>
      <c r="I164" s="5"/>
      <c r="J164" s="5"/>
      <c r="K164" s="9"/>
      <c r="L164" s="9"/>
      <c r="M164" s="9"/>
      <c r="N164" s="9"/>
      <c r="O164" s="3"/>
    </row>
    <row r="165" spans="2:15" x14ac:dyDescent="0.25">
      <c r="B165" s="29">
        <v>44550</v>
      </c>
      <c r="C165" s="14" t="s">
        <v>350</v>
      </c>
      <c r="D165" s="152">
        <v>43217</v>
      </c>
      <c r="E165" s="207" t="s">
        <v>351</v>
      </c>
      <c r="F165" s="207"/>
      <c r="G165" s="5" t="s">
        <v>54</v>
      </c>
      <c r="H165" s="5">
        <v>1</v>
      </c>
      <c r="I165" s="5">
        <v>0</v>
      </c>
      <c r="J165" s="71">
        <f t="shared" ref="J165:J168" si="73">+H165-I165</f>
        <v>1</v>
      </c>
      <c r="K165" s="72">
        <v>3449.03</v>
      </c>
      <c r="L165" s="8">
        <f t="shared" ref="L165:L168" si="74">J165*K165</f>
        <v>3449.03</v>
      </c>
      <c r="M165" s="8">
        <f t="shared" ref="M165:M168" si="75">L165*18%</f>
        <v>620.82540000000006</v>
      </c>
      <c r="N165" s="8">
        <f t="shared" ref="N165:N168" si="76">L165+M165</f>
        <v>4069.8554000000004</v>
      </c>
      <c r="O165" s="3"/>
    </row>
    <row r="166" spans="2:15" s="62" customFormat="1" x14ac:dyDescent="0.25">
      <c r="B166" s="29">
        <v>44550</v>
      </c>
      <c r="C166" s="54" t="s">
        <v>350</v>
      </c>
      <c r="D166" s="152">
        <v>43217</v>
      </c>
      <c r="E166" s="207" t="s">
        <v>353</v>
      </c>
      <c r="F166" s="207"/>
      <c r="G166" s="5" t="s">
        <v>54</v>
      </c>
      <c r="H166" s="55">
        <v>0</v>
      </c>
      <c r="I166" s="55">
        <v>0</v>
      </c>
      <c r="J166" s="71">
        <f t="shared" si="73"/>
        <v>0</v>
      </c>
      <c r="K166" s="72">
        <v>3449.03</v>
      </c>
      <c r="L166" s="8">
        <f t="shared" si="74"/>
        <v>0</v>
      </c>
      <c r="M166" s="8">
        <f t="shared" si="75"/>
        <v>0</v>
      </c>
      <c r="N166" s="8">
        <f t="shared" si="76"/>
        <v>0</v>
      </c>
      <c r="O166" s="61"/>
    </row>
    <row r="167" spans="2:15" x14ac:dyDescent="0.25">
      <c r="B167" s="29">
        <v>44550</v>
      </c>
      <c r="C167" s="14" t="s">
        <v>350</v>
      </c>
      <c r="D167" s="152">
        <v>43217</v>
      </c>
      <c r="E167" s="207" t="s">
        <v>354</v>
      </c>
      <c r="F167" s="207"/>
      <c r="G167" s="5" t="s">
        <v>54</v>
      </c>
      <c r="H167" s="5">
        <v>0</v>
      </c>
      <c r="I167" s="5">
        <v>0</v>
      </c>
      <c r="J167" s="71">
        <f t="shared" si="73"/>
        <v>0</v>
      </c>
      <c r="K167" s="72">
        <v>3449.03</v>
      </c>
      <c r="L167" s="8">
        <f t="shared" si="74"/>
        <v>0</v>
      </c>
      <c r="M167" s="8">
        <f t="shared" si="75"/>
        <v>0</v>
      </c>
      <c r="N167" s="8">
        <f t="shared" si="76"/>
        <v>0</v>
      </c>
      <c r="O167" s="3"/>
    </row>
    <row r="168" spans="2:15" x14ac:dyDescent="0.25">
      <c r="B168" s="29">
        <v>44550</v>
      </c>
      <c r="C168" s="14" t="s">
        <v>350</v>
      </c>
      <c r="D168" s="152">
        <v>43217</v>
      </c>
      <c r="E168" s="207" t="s">
        <v>352</v>
      </c>
      <c r="F168" s="207"/>
      <c r="G168" s="5" t="s">
        <v>54</v>
      </c>
      <c r="H168" s="5">
        <v>0</v>
      </c>
      <c r="I168" s="5">
        <v>0</v>
      </c>
      <c r="J168" s="71">
        <f t="shared" si="73"/>
        <v>0</v>
      </c>
      <c r="K168" s="72">
        <v>3449.03</v>
      </c>
      <c r="L168" s="8">
        <f t="shared" si="74"/>
        <v>0</v>
      </c>
      <c r="M168" s="8">
        <f t="shared" si="75"/>
        <v>0</v>
      </c>
      <c r="N168" s="8">
        <f t="shared" si="76"/>
        <v>0</v>
      </c>
      <c r="O168" s="3"/>
    </row>
    <row r="169" spans="2:15" x14ac:dyDescent="0.25">
      <c r="B169" s="29"/>
      <c r="C169" s="14"/>
      <c r="D169" s="152"/>
      <c r="E169" s="215"/>
      <c r="F169" s="207"/>
      <c r="G169" s="5"/>
      <c r="H169" s="5"/>
      <c r="I169" s="5"/>
      <c r="J169" s="187"/>
      <c r="K169" s="9"/>
      <c r="L169" s="8"/>
      <c r="M169" s="8"/>
      <c r="N169" s="8"/>
      <c r="O169" s="3"/>
    </row>
    <row r="170" spans="2:15" x14ac:dyDescent="0.25">
      <c r="B170" s="29">
        <v>44550</v>
      </c>
      <c r="C170" s="69" t="s">
        <v>88</v>
      </c>
      <c r="D170" s="152">
        <v>43217</v>
      </c>
      <c r="E170" s="215" t="s">
        <v>355</v>
      </c>
      <c r="F170" s="207"/>
      <c r="G170" s="5" t="s">
        <v>54</v>
      </c>
      <c r="H170" s="5">
        <v>0</v>
      </c>
      <c r="I170" s="5">
        <v>0</v>
      </c>
      <c r="J170" s="71">
        <f t="shared" ref="J170:J173" si="77">+H170-I170</f>
        <v>0</v>
      </c>
      <c r="K170" s="72">
        <v>3449.03</v>
      </c>
      <c r="L170" s="8">
        <f t="shared" ref="L170:L173" si="78">J170*K170</f>
        <v>0</v>
      </c>
      <c r="M170" s="8">
        <f t="shared" ref="M170:M173" si="79">L170*18%</f>
        <v>0</v>
      </c>
      <c r="N170" s="8">
        <f t="shared" ref="N170:N173" si="80">L170+M170</f>
        <v>0</v>
      </c>
      <c r="O170" s="3"/>
    </row>
    <row r="171" spans="2:15" x14ac:dyDescent="0.25">
      <c r="B171" s="29">
        <v>44550</v>
      </c>
      <c r="C171" s="69" t="s">
        <v>88</v>
      </c>
      <c r="D171" s="152">
        <v>43217</v>
      </c>
      <c r="E171" s="215" t="s">
        <v>356</v>
      </c>
      <c r="F171" s="207"/>
      <c r="G171" s="5" t="s">
        <v>54</v>
      </c>
      <c r="H171" s="55">
        <v>0</v>
      </c>
      <c r="I171" s="55">
        <v>0</v>
      </c>
      <c r="J171" s="71">
        <f t="shared" si="77"/>
        <v>0</v>
      </c>
      <c r="K171" s="72">
        <v>3449.03</v>
      </c>
      <c r="L171" s="8">
        <f t="shared" si="78"/>
        <v>0</v>
      </c>
      <c r="M171" s="8">
        <f t="shared" si="79"/>
        <v>0</v>
      </c>
      <c r="N171" s="8">
        <f t="shared" si="80"/>
        <v>0</v>
      </c>
      <c r="O171" s="3"/>
    </row>
    <row r="172" spans="2:15" s="62" customFormat="1" x14ac:dyDescent="0.25">
      <c r="B172" s="29">
        <v>44550</v>
      </c>
      <c r="C172" s="69" t="s">
        <v>88</v>
      </c>
      <c r="D172" s="152">
        <v>43217</v>
      </c>
      <c r="E172" s="215" t="s">
        <v>357</v>
      </c>
      <c r="F172" s="207"/>
      <c r="G172" s="5" t="s">
        <v>54</v>
      </c>
      <c r="H172" s="5">
        <v>0</v>
      </c>
      <c r="I172" s="5">
        <v>0</v>
      </c>
      <c r="J172" s="71">
        <f t="shared" si="77"/>
        <v>0</v>
      </c>
      <c r="K172" s="72">
        <v>3449.03</v>
      </c>
      <c r="L172" s="8">
        <f t="shared" si="78"/>
        <v>0</v>
      </c>
      <c r="M172" s="8">
        <f t="shared" si="79"/>
        <v>0</v>
      </c>
      <c r="N172" s="8">
        <f t="shared" si="80"/>
        <v>0</v>
      </c>
      <c r="O172" s="61"/>
    </row>
    <row r="173" spans="2:15" x14ac:dyDescent="0.25">
      <c r="B173" s="29">
        <v>44550</v>
      </c>
      <c r="C173" s="69" t="s">
        <v>88</v>
      </c>
      <c r="D173" s="152">
        <v>43217</v>
      </c>
      <c r="E173" s="215" t="s">
        <v>358</v>
      </c>
      <c r="F173" s="207"/>
      <c r="G173" s="5" t="s">
        <v>54</v>
      </c>
      <c r="H173" s="5">
        <v>1</v>
      </c>
      <c r="I173" s="5">
        <v>0</v>
      </c>
      <c r="J173" s="71">
        <f t="shared" si="77"/>
        <v>1</v>
      </c>
      <c r="K173" s="72">
        <v>3449.03</v>
      </c>
      <c r="L173" s="8">
        <f t="shared" si="78"/>
        <v>3449.03</v>
      </c>
      <c r="M173" s="8">
        <f t="shared" si="79"/>
        <v>620.82540000000006</v>
      </c>
      <c r="N173" s="8">
        <f t="shared" si="80"/>
        <v>4069.8554000000004</v>
      </c>
      <c r="O173" s="3"/>
    </row>
    <row r="174" spans="2:15" x14ac:dyDescent="0.25">
      <c r="B174" s="29"/>
      <c r="C174" s="14"/>
      <c r="D174" s="152"/>
      <c r="E174" s="215"/>
      <c r="F174" s="207"/>
      <c r="G174" s="5"/>
      <c r="H174" s="5"/>
      <c r="I174" s="5"/>
      <c r="J174" s="187"/>
      <c r="K174" s="9"/>
      <c r="L174" s="8"/>
      <c r="M174" s="8"/>
      <c r="N174" s="8"/>
      <c r="O174" s="3"/>
    </row>
    <row r="175" spans="2:15" x14ac:dyDescent="0.25">
      <c r="B175" s="29">
        <v>44550</v>
      </c>
      <c r="C175" s="69" t="s">
        <v>88</v>
      </c>
      <c r="D175" s="152">
        <v>43217</v>
      </c>
      <c r="E175" s="215" t="s">
        <v>359</v>
      </c>
      <c r="F175" s="207"/>
      <c r="G175" s="5" t="s">
        <v>54</v>
      </c>
      <c r="H175" s="5">
        <v>0</v>
      </c>
      <c r="I175" s="5">
        <v>0</v>
      </c>
      <c r="J175" s="71">
        <f t="shared" ref="J175:J178" si="81">+H175-I175</f>
        <v>0</v>
      </c>
      <c r="K175" s="72">
        <v>3449.03</v>
      </c>
      <c r="L175" s="8">
        <f t="shared" ref="L175:L178" si="82">J175*K175</f>
        <v>0</v>
      </c>
      <c r="M175" s="8">
        <f t="shared" ref="M175:M178" si="83">L175*18%</f>
        <v>0</v>
      </c>
      <c r="N175" s="8">
        <f t="shared" ref="N175:N178" si="84">L175+M175</f>
        <v>0</v>
      </c>
      <c r="O175" s="3"/>
    </row>
    <row r="176" spans="2:15" x14ac:dyDescent="0.25">
      <c r="B176" s="29">
        <v>44550</v>
      </c>
      <c r="C176" s="69" t="s">
        <v>88</v>
      </c>
      <c r="D176" s="152">
        <v>43217</v>
      </c>
      <c r="E176" s="215" t="s">
        <v>360</v>
      </c>
      <c r="F176" s="207"/>
      <c r="G176" s="5" t="s">
        <v>54</v>
      </c>
      <c r="H176" s="55">
        <v>1</v>
      </c>
      <c r="I176" s="55">
        <v>0</v>
      </c>
      <c r="J176" s="71">
        <f t="shared" si="81"/>
        <v>1</v>
      </c>
      <c r="K176" s="72">
        <v>3449.03</v>
      </c>
      <c r="L176" s="8">
        <f t="shared" si="82"/>
        <v>3449.03</v>
      </c>
      <c r="M176" s="8">
        <f t="shared" si="83"/>
        <v>620.82540000000006</v>
      </c>
      <c r="N176" s="8">
        <f t="shared" si="84"/>
        <v>4069.8554000000004</v>
      </c>
      <c r="O176" s="3"/>
    </row>
    <row r="177" spans="2:27" s="67" customFormat="1" x14ac:dyDescent="0.25">
      <c r="B177" s="29">
        <v>44550</v>
      </c>
      <c r="C177" s="69" t="s">
        <v>88</v>
      </c>
      <c r="D177" s="152">
        <v>43217</v>
      </c>
      <c r="E177" s="215" t="s">
        <v>361</v>
      </c>
      <c r="F177" s="82"/>
      <c r="G177" s="5" t="s">
        <v>54</v>
      </c>
      <c r="H177" s="5">
        <v>2</v>
      </c>
      <c r="I177" s="5">
        <v>0</v>
      </c>
      <c r="J177" s="71">
        <f t="shared" si="81"/>
        <v>2</v>
      </c>
      <c r="K177" s="72">
        <v>3449.03</v>
      </c>
      <c r="L177" s="8">
        <f t="shared" si="82"/>
        <v>6898.06</v>
      </c>
      <c r="M177" s="8">
        <f t="shared" si="83"/>
        <v>1241.6508000000001</v>
      </c>
      <c r="N177" s="8">
        <f t="shared" si="84"/>
        <v>8139.7108000000007</v>
      </c>
      <c r="O177" s="66"/>
    </row>
    <row r="178" spans="2:27" s="67" customFormat="1" x14ac:dyDescent="0.25">
      <c r="B178" s="29">
        <v>44550</v>
      </c>
      <c r="C178" s="69" t="s">
        <v>88</v>
      </c>
      <c r="D178" s="152">
        <v>43217</v>
      </c>
      <c r="E178" s="215" t="s">
        <v>362</v>
      </c>
      <c r="F178" s="82"/>
      <c r="G178" s="5" t="s">
        <v>54</v>
      </c>
      <c r="H178" s="5">
        <v>0</v>
      </c>
      <c r="I178" s="5">
        <v>0</v>
      </c>
      <c r="J178" s="71">
        <f t="shared" si="81"/>
        <v>0</v>
      </c>
      <c r="K178" s="72">
        <v>3449.03</v>
      </c>
      <c r="L178" s="8">
        <f t="shared" si="82"/>
        <v>0</v>
      </c>
      <c r="M178" s="8">
        <f t="shared" si="83"/>
        <v>0</v>
      </c>
      <c r="N178" s="8">
        <f t="shared" si="84"/>
        <v>0</v>
      </c>
      <c r="O178" s="66"/>
    </row>
    <row r="179" spans="2:27" s="67" customFormat="1" x14ac:dyDescent="0.25">
      <c r="B179" s="70"/>
      <c r="C179" s="69"/>
      <c r="D179" s="93"/>
      <c r="E179" s="82"/>
      <c r="F179" s="82"/>
      <c r="G179" s="71"/>
      <c r="H179" s="71"/>
      <c r="I179" s="71"/>
      <c r="J179" s="73"/>
      <c r="K179" s="72"/>
      <c r="L179" s="8"/>
      <c r="M179" s="8"/>
      <c r="N179" s="8"/>
      <c r="O179" s="66"/>
    </row>
    <row r="180" spans="2:27" s="67" customFormat="1" x14ac:dyDescent="0.25">
      <c r="B180" s="29">
        <v>44550</v>
      </c>
      <c r="C180" s="69" t="s">
        <v>88</v>
      </c>
      <c r="D180" s="152">
        <v>43217</v>
      </c>
      <c r="E180" s="215" t="s">
        <v>363</v>
      </c>
      <c r="F180" s="207"/>
      <c r="G180" s="5" t="s">
        <v>54</v>
      </c>
      <c r="H180" s="5">
        <v>1</v>
      </c>
      <c r="I180" s="5">
        <v>0</v>
      </c>
      <c r="J180" s="71">
        <f t="shared" ref="J180:J183" si="85">+H180-I180</f>
        <v>1</v>
      </c>
      <c r="K180" s="72">
        <v>3449.03</v>
      </c>
      <c r="L180" s="8">
        <f t="shared" ref="L180:L183" si="86">J180*K180</f>
        <v>3449.03</v>
      </c>
      <c r="M180" s="8">
        <f t="shared" ref="M180:M183" si="87">L180*18%</f>
        <v>620.82540000000006</v>
      </c>
      <c r="N180" s="8">
        <f t="shared" ref="N180:N183" si="88">L180+M180</f>
        <v>4069.8554000000004</v>
      </c>
      <c r="O180" s="66"/>
    </row>
    <row r="181" spans="2:27" s="67" customFormat="1" x14ac:dyDescent="0.25">
      <c r="B181" s="29">
        <v>44550</v>
      </c>
      <c r="C181" s="69" t="s">
        <v>88</v>
      </c>
      <c r="D181" s="152">
        <v>43217</v>
      </c>
      <c r="E181" s="215" t="s">
        <v>364</v>
      </c>
      <c r="F181" s="207"/>
      <c r="G181" s="5" t="s">
        <v>54</v>
      </c>
      <c r="H181" s="55">
        <v>3</v>
      </c>
      <c r="I181" s="55">
        <v>0</v>
      </c>
      <c r="J181" s="71">
        <f t="shared" si="85"/>
        <v>3</v>
      </c>
      <c r="K181" s="72">
        <v>3449.03</v>
      </c>
      <c r="L181" s="8">
        <f t="shared" si="86"/>
        <v>10347.09</v>
      </c>
      <c r="M181" s="8">
        <f t="shared" si="87"/>
        <v>1862.4762000000001</v>
      </c>
      <c r="N181" s="8">
        <f t="shared" si="88"/>
        <v>12209.566200000001</v>
      </c>
      <c r="O181" s="66"/>
    </row>
    <row r="182" spans="2:27" s="62" customFormat="1" x14ac:dyDescent="0.25">
      <c r="B182" s="29">
        <v>44550</v>
      </c>
      <c r="C182" s="69" t="s">
        <v>88</v>
      </c>
      <c r="D182" s="152">
        <v>43217</v>
      </c>
      <c r="E182" s="215" t="s">
        <v>365</v>
      </c>
      <c r="F182" s="82"/>
      <c r="G182" s="5" t="s">
        <v>54</v>
      </c>
      <c r="H182" s="5">
        <v>0</v>
      </c>
      <c r="I182" s="5">
        <v>0</v>
      </c>
      <c r="J182" s="71">
        <f t="shared" si="85"/>
        <v>0</v>
      </c>
      <c r="K182" s="72">
        <v>3449.03</v>
      </c>
      <c r="L182" s="8">
        <f t="shared" si="86"/>
        <v>0</v>
      </c>
      <c r="M182" s="8">
        <f t="shared" si="87"/>
        <v>0</v>
      </c>
      <c r="N182" s="8">
        <f t="shared" si="88"/>
        <v>0</v>
      </c>
      <c r="O182" s="61"/>
    </row>
    <row r="183" spans="2:27" s="67" customFormat="1" x14ac:dyDescent="0.25">
      <c r="B183" s="29">
        <v>44550</v>
      </c>
      <c r="C183" s="69" t="s">
        <v>88</v>
      </c>
      <c r="D183" s="152">
        <v>43217</v>
      </c>
      <c r="E183" s="215" t="s">
        <v>366</v>
      </c>
      <c r="F183" s="82"/>
      <c r="G183" s="5" t="s">
        <v>54</v>
      </c>
      <c r="H183" s="5">
        <v>4</v>
      </c>
      <c r="I183" s="5">
        <v>0</v>
      </c>
      <c r="J183" s="71">
        <f t="shared" si="85"/>
        <v>4</v>
      </c>
      <c r="K183" s="72">
        <v>3449.03</v>
      </c>
      <c r="L183" s="8">
        <f t="shared" si="86"/>
        <v>13796.12</v>
      </c>
      <c r="M183" s="8">
        <f t="shared" si="87"/>
        <v>2483.3016000000002</v>
      </c>
      <c r="N183" s="8">
        <f t="shared" si="88"/>
        <v>16279.421600000001</v>
      </c>
      <c r="O183" s="66"/>
    </row>
    <row r="184" spans="2:27" s="67" customFormat="1" x14ac:dyDescent="0.25">
      <c r="B184" s="70"/>
      <c r="C184" s="69"/>
      <c r="D184" s="93"/>
      <c r="E184" s="82"/>
      <c r="F184" s="82"/>
      <c r="G184" s="71"/>
      <c r="H184" s="71"/>
      <c r="I184" s="71"/>
      <c r="J184" s="73"/>
      <c r="K184" s="72"/>
      <c r="L184" s="8"/>
      <c r="M184" s="8"/>
      <c r="N184" s="8"/>
      <c r="O184" s="66"/>
    </row>
    <row r="185" spans="2:27" s="67" customFormat="1" x14ac:dyDescent="0.25">
      <c r="B185" s="29">
        <v>44550</v>
      </c>
      <c r="C185" s="14" t="s">
        <v>92</v>
      </c>
      <c r="D185" s="152" t="s">
        <v>86</v>
      </c>
      <c r="E185" s="215" t="s">
        <v>367</v>
      </c>
      <c r="F185" s="207"/>
      <c r="G185" s="5" t="s">
        <v>54</v>
      </c>
      <c r="H185" s="5">
        <v>2</v>
      </c>
      <c r="I185" s="5">
        <v>1</v>
      </c>
      <c r="J185" s="187">
        <f>H185-I185</f>
        <v>1</v>
      </c>
      <c r="K185" s="9">
        <v>1570</v>
      </c>
      <c r="L185" s="8">
        <f>J185*K185</f>
        <v>1570</v>
      </c>
      <c r="M185" s="8">
        <f>L185*18%</f>
        <v>282.59999999999997</v>
      </c>
      <c r="N185" s="8">
        <f>L185+M185</f>
        <v>1852.6</v>
      </c>
      <c r="O185" s="66"/>
    </row>
    <row r="186" spans="2:27" x14ac:dyDescent="0.25">
      <c r="B186" s="29">
        <v>44550</v>
      </c>
      <c r="C186" s="14" t="s">
        <v>93</v>
      </c>
      <c r="D186" s="152" t="s">
        <v>86</v>
      </c>
      <c r="E186" s="215" t="s">
        <v>368</v>
      </c>
      <c r="F186" s="207"/>
      <c r="G186" s="5" t="s">
        <v>54</v>
      </c>
      <c r="H186" s="5">
        <v>2</v>
      </c>
      <c r="I186" s="5">
        <v>0</v>
      </c>
      <c r="J186" s="187">
        <f>H186-I186</f>
        <v>2</v>
      </c>
      <c r="K186" s="9">
        <v>1840</v>
      </c>
      <c r="L186" s="8">
        <f>J186*K186</f>
        <v>3680</v>
      </c>
      <c r="M186" s="8">
        <f>L186*18%</f>
        <v>662.4</v>
      </c>
      <c r="N186" s="8">
        <f>L186+M186</f>
        <v>4342.3999999999996</v>
      </c>
      <c r="O186" s="3"/>
      <c r="AA186" s="62"/>
    </row>
    <row r="187" spans="2:27" s="67" customFormat="1" x14ac:dyDescent="0.25">
      <c r="B187" s="70"/>
      <c r="C187" s="69"/>
      <c r="D187" s="29"/>
      <c r="E187" s="131"/>
      <c r="F187" s="68"/>
      <c r="G187" s="71"/>
      <c r="H187" s="71"/>
      <c r="I187" s="71"/>
      <c r="J187" s="73"/>
      <c r="K187" s="72"/>
      <c r="L187" s="8"/>
      <c r="M187" s="8"/>
      <c r="N187" s="8"/>
      <c r="O187" s="66"/>
    </row>
    <row r="188" spans="2:27" s="67" customFormat="1" x14ac:dyDescent="0.25">
      <c r="B188" s="29">
        <v>44550</v>
      </c>
      <c r="C188" s="14" t="s">
        <v>92</v>
      </c>
      <c r="D188" s="152" t="s">
        <v>86</v>
      </c>
      <c r="E188" s="215" t="s">
        <v>369</v>
      </c>
      <c r="F188" s="207"/>
      <c r="G188" s="5" t="s">
        <v>54</v>
      </c>
      <c r="H188" s="5">
        <v>2</v>
      </c>
      <c r="I188" s="5">
        <v>1</v>
      </c>
      <c r="J188" s="187">
        <f>H188-I188</f>
        <v>1</v>
      </c>
      <c r="K188" s="9">
        <v>1570</v>
      </c>
      <c r="L188" s="8">
        <f>J188*K188</f>
        <v>1570</v>
      </c>
      <c r="M188" s="8">
        <f>L188*18%</f>
        <v>282.59999999999997</v>
      </c>
      <c r="N188" s="8">
        <f>L188+M188</f>
        <v>1852.6</v>
      </c>
      <c r="O188" s="66"/>
    </row>
    <row r="189" spans="2:27" s="67" customFormat="1" x14ac:dyDescent="0.25">
      <c r="B189" s="29">
        <v>44550</v>
      </c>
      <c r="C189" s="14" t="s">
        <v>93</v>
      </c>
      <c r="D189" s="152" t="s">
        <v>86</v>
      </c>
      <c r="E189" s="215" t="s">
        <v>370</v>
      </c>
      <c r="F189" s="207"/>
      <c r="G189" s="5" t="s">
        <v>54</v>
      </c>
      <c r="H189" s="5">
        <v>2</v>
      </c>
      <c r="I189" s="5">
        <v>1</v>
      </c>
      <c r="J189" s="187">
        <f>H189-I189</f>
        <v>1</v>
      </c>
      <c r="K189" s="9">
        <v>1840</v>
      </c>
      <c r="L189" s="8">
        <f>J189*K189</f>
        <v>1840</v>
      </c>
      <c r="M189" s="8">
        <f>L189*18%</f>
        <v>331.2</v>
      </c>
      <c r="N189" s="8">
        <f>L189+M189</f>
        <v>2171.1999999999998</v>
      </c>
      <c r="O189" s="66"/>
    </row>
    <row r="190" spans="2:27" s="67" customFormat="1" x14ac:dyDescent="0.25">
      <c r="B190" s="70"/>
      <c r="C190" s="69"/>
      <c r="D190" s="93"/>
      <c r="E190" s="82"/>
      <c r="F190" s="82"/>
      <c r="G190" s="71"/>
      <c r="H190" s="71"/>
      <c r="I190" s="71"/>
      <c r="J190" s="73"/>
      <c r="K190" s="72"/>
      <c r="L190" s="8"/>
      <c r="M190" s="8"/>
      <c r="N190" s="8"/>
      <c r="O190" s="66"/>
    </row>
    <row r="191" spans="2:27" x14ac:dyDescent="0.25">
      <c r="B191" s="29">
        <v>44550</v>
      </c>
      <c r="C191" s="14" t="s">
        <v>92</v>
      </c>
      <c r="D191" s="152" t="s">
        <v>86</v>
      </c>
      <c r="E191" s="215" t="s">
        <v>371</v>
      </c>
      <c r="F191" s="207"/>
      <c r="G191" s="5" t="s">
        <v>54</v>
      </c>
      <c r="H191" s="5">
        <v>2</v>
      </c>
      <c r="I191" s="5">
        <v>0</v>
      </c>
      <c r="J191" s="187">
        <f>H191-I191</f>
        <v>2</v>
      </c>
      <c r="K191" s="9">
        <v>1570</v>
      </c>
      <c r="L191" s="8">
        <f>J191*K191</f>
        <v>3140</v>
      </c>
      <c r="M191" s="8">
        <f>L191*18%</f>
        <v>565.19999999999993</v>
      </c>
      <c r="N191" s="8">
        <f>L191+M191</f>
        <v>3705.2</v>
      </c>
      <c r="O191" s="3"/>
      <c r="Q191" s="67"/>
    </row>
    <row r="192" spans="2:27" s="67" customFormat="1" x14ac:dyDescent="0.25">
      <c r="B192" s="29">
        <v>44550</v>
      </c>
      <c r="C192" s="14" t="s">
        <v>93</v>
      </c>
      <c r="D192" s="152" t="s">
        <v>86</v>
      </c>
      <c r="E192" s="215" t="s">
        <v>372</v>
      </c>
      <c r="F192" s="207"/>
      <c r="G192" s="5" t="s">
        <v>54</v>
      </c>
      <c r="H192" s="5">
        <v>2</v>
      </c>
      <c r="I192" s="5">
        <v>2</v>
      </c>
      <c r="J192" s="187">
        <f>H192-I192</f>
        <v>0</v>
      </c>
      <c r="K192" s="9">
        <v>1840</v>
      </c>
      <c r="L192" s="8">
        <f>J192*K192</f>
        <v>0</v>
      </c>
      <c r="M192" s="8">
        <f>L192*18%</f>
        <v>0</v>
      </c>
      <c r="N192" s="8">
        <f>L192+M192</f>
        <v>0</v>
      </c>
      <c r="O192" s="66"/>
    </row>
    <row r="193" spans="2:15" s="62" customFormat="1" x14ac:dyDescent="0.25">
      <c r="B193" s="53"/>
      <c r="C193" s="54"/>
      <c r="D193" s="153"/>
      <c r="E193" s="211"/>
      <c r="F193" s="207"/>
      <c r="G193" s="55"/>
      <c r="H193" s="55"/>
      <c r="I193" s="55"/>
      <c r="J193" s="209"/>
      <c r="K193" s="56"/>
      <c r="L193" s="8"/>
      <c r="M193" s="8"/>
      <c r="N193" s="8"/>
      <c r="O193" s="61"/>
    </row>
    <row r="194" spans="2:15" s="67" customFormat="1" x14ac:dyDescent="0.25">
      <c r="B194" s="29">
        <v>44550</v>
      </c>
      <c r="C194" s="14" t="s">
        <v>92</v>
      </c>
      <c r="D194" s="152" t="s">
        <v>86</v>
      </c>
      <c r="E194" s="215" t="s">
        <v>373</v>
      </c>
      <c r="F194" s="68"/>
      <c r="G194" s="5" t="s">
        <v>54</v>
      </c>
      <c r="H194" s="5">
        <v>2</v>
      </c>
      <c r="I194" s="5">
        <v>1</v>
      </c>
      <c r="J194" s="187">
        <f t="shared" ref="J194:J197" si="89">H194-I194</f>
        <v>1</v>
      </c>
      <c r="K194" s="9">
        <v>1570</v>
      </c>
      <c r="L194" s="8">
        <f t="shared" ref="L194:L197" si="90">J194*K194</f>
        <v>1570</v>
      </c>
      <c r="M194" s="8">
        <f t="shared" ref="M194:M207" si="91">L194*18%</f>
        <v>282.59999999999997</v>
      </c>
      <c r="N194" s="8">
        <f t="shared" ref="N194:N197" si="92">L194+M194</f>
        <v>1852.6</v>
      </c>
      <c r="O194" s="66"/>
    </row>
    <row r="195" spans="2:15" s="67" customFormat="1" x14ac:dyDescent="0.25">
      <c r="B195" s="29">
        <v>44550</v>
      </c>
      <c r="C195" s="14" t="s">
        <v>93</v>
      </c>
      <c r="D195" s="152" t="s">
        <v>86</v>
      </c>
      <c r="E195" s="215" t="s">
        <v>374</v>
      </c>
      <c r="F195" s="82"/>
      <c r="G195" s="5" t="s">
        <v>54</v>
      </c>
      <c r="H195" s="5">
        <v>2</v>
      </c>
      <c r="I195" s="5">
        <v>1</v>
      </c>
      <c r="J195" s="187">
        <f t="shared" si="89"/>
        <v>1</v>
      </c>
      <c r="K195" s="9">
        <v>1840</v>
      </c>
      <c r="L195" s="8">
        <f t="shared" si="90"/>
        <v>1840</v>
      </c>
      <c r="M195" s="8">
        <f t="shared" si="91"/>
        <v>331.2</v>
      </c>
      <c r="N195" s="8">
        <f t="shared" si="92"/>
        <v>2171.1999999999998</v>
      </c>
      <c r="O195" s="66"/>
    </row>
    <row r="196" spans="2:15" s="67" customFormat="1" x14ac:dyDescent="0.25">
      <c r="B196" s="29">
        <v>44550</v>
      </c>
      <c r="C196" s="14" t="s">
        <v>92</v>
      </c>
      <c r="D196" s="152" t="s">
        <v>86</v>
      </c>
      <c r="E196" s="215" t="s">
        <v>375</v>
      </c>
      <c r="F196" s="82"/>
      <c r="G196" s="5" t="s">
        <v>54</v>
      </c>
      <c r="H196" s="5">
        <v>2</v>
      </c>
      <c r="I196" s="5">
        <v>2</v>
      </c>
      <c r="J196" s="187">
        <f t="shared" si="89"/>
        <v>0</v>
      </c>
      <c r="K196" s="9">
        <v>1570</v>
      </c>
      <c r="L196" s="8">
        <f t="shared" si="90"/>
        <v>0</v>
      </c>
      <c r="M196" s="8">
        <f t="shared" si="91"/>
        <v>0</v>
      </c>
      <c r="N196" s="8">
        <f t="shared" si="92"/>
        <v>0</v>
      </c>
      <c r="O196" s="66"/>
    </row>
    <row r="197" spans="2:15" s="67" customFormat="1" x14ac:dyDescent="0.25">
      <c r="B197" s="29">
        <v>44550</v>
      </c>
      <c r="C197" s="14" t="s">
        <v>93</v>
      </c>
      <c r="D197" s="152" t="s">
        <v>86</v>
      </c>
      <c r="E197" s="215" t="s">
        <v>376</v>
      </c>
      <c r="F197" s="82"/>
      <c r="G197" s="5" t="s">
        <v>54</v>
      </c>
      <c r="H197" s="5">
        <v>2</v>
      </c>
      <c r="I197" s="5">
        <v>1</v>
      </c>
      <c r="J197" s="187">
        <f t="shared" si="89"/>
        <v>1</v>
      </c>
      <c r="K197" s="9">
        <v>1840</v>
      </c>
      <c r="L197" s="8">
        <f t="shared" si="90"/>
        <v>1840</v>
      </c>
      <c r="M197" s="8">
        <f t="shared" si="91"/>
        <v>331.2</v>
      </c>
      <c r="N197" s="8">
        <f t="shared" si="92"/>
        <v>2171.1999999999998</v>
      </c>
      <c r="O197" s="66"/>
    </row>
    <row r="198" spans="2:15" s="67" customFormat="1" x14ac:dyDescent="0.25">
      <c r="B198" s="29"/>
      <c r="C198" s="69"/>
      <c r="D198" s="152"/>
      <c r="E198" s="81"/>
      <c r="F198" s="82"/>
      <c r="G198" s="71"/>
      <c r="H198" s="71"/>
      <c r="I198" s="71"/>
      <c r="J198" s="73"/>
      <c r="K198" s="72"/>
      <c r="L198" s="8"/>
      <c r="M198" s="8"/>
      <c r="N198" s="8"/>
      <c r="O198" s="66"/>
    </row>
    <row r="199" spans="2:15" s="67" customFormat="1" x14ac:dyDescent="0.25">
      <c r="B199" s="29">
        <v>44550</v>
      </c>
      <c r="C199" s="14" t="s">
        <v>92</v>
      </c>
      <c r="D199" s="152" t="s">
        <v>86</v>
      </c>
      <c r="E199" s="215" t="s">
        <v>377</v>
      </c>
      <c r="F199" s="68"/>
      <c r="G199" s="5" t="s">
        <v>54</v>
      </c>
      <c r="H199" s="5">
        <v>4</v>
      </c>
      <c r="I199" s="5">
        <v>0</v>
      </c>
      <c r="J199" s="187">
        <f t="shared" ref="J199:J202" si="93">H199-I199</f>
        <v>4</v>
      </c>
      <c r="K199" s="9">
        <v>1570</v>
      </c>
      <c r="L199" s="8">
        <f t="shared" ref="L199:L202" si="94">J199*K199</f>
        <v>6280</v>
      </c>
      <c r="M199" s="8">
        <f t="shared" si="91"/>
        <v>1130.3999999999999</v>
      </c>
      <c r="N199" s="8">
        <f t="shared" ref="N199:N202" si="95">L199+M199</f>
        <v>7410.4</v>
      </c>
      <c r="O199" s="66"/>
    </row>
    <row r="200" spans="2:15" s="67" customFormat="1" x14ac:dyDescent="0.25">
      <c r="B200" s="29">
        <v>44550</v>
      </c>
      <c r="C200" s="14" t="s">
        <v>93</v>
      </c>
      <c r="D200" s="152" t="s">
        <v>86</v>
      </c>
      <c r="E200" s="215" t="s">
        <v>378</v>
      </c>
      <c r="F200" s="82"/>
      <c r="G200" s="5" t="s">
        <v>54</v>
      </c>
      <c r="H200" s="5">
        <v>5</v>
      </c>
      <c r="I200" s="5">
        <v>0</v>
      </c>
      <c r="J200" s="187">
        <f t="shared" si="93"/>
        <v>5</v>
      </c>
      <c r="K200" s="9">
        <v>1840</v>
      </c>
      <c r="L200" s="8">
        <f t="shared" si="94"/>
        <v>9200</v>
      </c>
      <c r="M200" s="8">
        <f t="shared" si="91"/>
        <v>1656</v>
      </c>
      <c r="N200" s="8">
        <f t="shared" si="95"/>
        <v>10856</v>
      </c>
      <c r="O200" s="66"/>
    </row>
    <row r="201" spans="2:15" s="62" customFormat="1" x14ac:dyDescent="0.25">
      <c r="B201" s="29">
        <v>44550</v>
      </c>
      <c r="C201" s="14" t="s">
        <v>92</v>
      </c>
      <c r="D201" s="152" t="s">
        <v>86</v>
      </c>
      <c r="E201" s="215" t="s">
        <v>379</v>
      </c>
      <c r="F201" s="82"/>
      <c r="G201" s="5" t="s">
        <v>54</v>
      </c>
      <c r="H201" s="5">
        <v>5</v>
      </c>
      <c r="I201" s="5">
        <v>0</v>
      </c>
      <c r="J201" s="187">
        <f t="shared" si="93"/>
        <v>5</v>
      </c>
      <c r="K201" s="9">
        <v>1570</v>
      </c>
      <c r="L201" s="8">
        <f t="shared" si="94"/>
        <v>7850</v>
      </c>
      <c r="M201" s="8">
        <f t="shared" si="91"/>
        <v>1413</v>
      </c>
      <c r="N201" s="8">
        <f t="shared" si="95"/>
        <v>9263</v>
      </c>
      <c r="O201" s="61"/>
    </row>
    <row r="202" spans="2:15" x14ac:dyDescent="0.25">
      <c r="B202" s="29">
        <v>44550</v>
      </c>
      <c r="C202" s="14" t="s">
        <v>93</v>
      </c>
      <c r="D202" s="152" t="s">
        <v>86</v>
      </c>
      <c r="E202" s="215" t="s">
        <v>380</v>
      </c>
      <c r="F202" s="82"/>
      <c r="G202" s="5" t="s">
        <v>54</v>
      </c>
      <c r="H202" s="5">
        <v>4</v>
      </c>
      <c r="I202" s="5">
        <v>0</v>
      </c>
      <c r="J202" s="187">
        <f t="shared" si="93"/>
        <v>4</v>
      </c>
      <c r="K202" s="9">
        <v>1840</v>
      </c>
      <c r="L202" s="8">
        <f t="shared" si="94"/>
        <v>7360</v>
      </c>
      <c r="M202" s="8">
        <f t="shared" si="91"/>
        <v>1324.8</v>
      </c>
      <c r="N202" s="8">
        <f t="shared" si="95"/>
        <v>8684.7999999999993</v>
      </c>
      <c r="O202" s="3"/>
    </row>
    <row r="203" spans="2:15" x14ac:dyDescent="0.25">
      <c r="B203" s="29"/>
      <c r="C203" s="14"/>
      <c r="D203" s="152"/>
      <c r="E203" s="215"/>
      <c r="F203" s="207"/>
      <c r="G203" s="5"/>
      <c r="H203" s="5"/>
      <c r="I203" s="5"/>
      <c r="J203" s="187"/>
      <c r="K203" s="9"/>
      <c r="L203" s="8"/>
      <c r="M203" s="8"/>
      <c r="N203" s="8"/>
      <c r="O203" s="3"/>
    </row>
    <row r="204" spans="2:15" x14ac:dyDescent="0.25">
      <c r="B204" s="29">
        <v>44550</v>
      </c>
      <c r="C204" s="14" t="s">
        <v>92</v>
      </c>
      <c r="D204" s="152" t="s">
        <v>86</v>
      </c>
      <c r="E204" s="215" t="s">
        <v>381</v>
      </c>
      <c r="F204" s="68"/>
      <c r="G204" s="5" t="s">
        <v>54</v>
      </c>
      <c r="H204" s="5">
        <v>1</v>
      </c>
      <c r="I204" s="5">
        <v>1</v>
      </c>
      <c r="J204" s="187">
        <f t="shared" ref="J204:J207" si="96">H204-I204</f>
        <v>0</v>
      </c>
      <c r="K204" s="9">
        <v>1570</v>
      </c>
      <c r="L204" s="8">
        <f t="shared" ref="L204:L207" si="97">J204*K204</f>
        <v>0</v>
      </c>
      <c r="M204" s="8">
        <f t="shared" si="91"/>
        <v>0</v>
      </c>
      <c r="N204" s="8">
        <f t="shared" ref="N204:N207" si="98">L204+M204</f>
        <v>0</v>
      </c>
      <c r="O204" s="3"/>
    </row>
    <row r="205" spans="2:15" x14ac:dyDescent="0.25">
      <c r="B205" s="29">
        <v>44550</v>
      </c>
      <c r="C205" s="14" t="s">
        <v>93</v>
      </c>
      <c r="D205" s="152" t="s">
        <v>86</v>
      </c>
      <c r="E205" s="215" t="s">
        <v>382</v>
      </c>
      <c r="F205" s="82"/>
      <c r="G205" s="5" t="s">
        <v>54</v>
      </c>
      <c r="H205" s="5">
        <v>1</v>
      </c>
      <c r="I205" s="5">
        <v>1</v>
      </c>
      <c r="J205" s="187">
        <f t="shared" si="96"/>
        <v>0</v>
      </c>
      <c r="K205" s="9">
        <v>1840</v>
      </c>
      <c r="L205" s="8">
        <f t="shared" si="97"/>
        <v>0</v>
      </c>
      <c r="M205" s="8">
        <f t="shared" si="91"/>
        <v>0</v>
      </c>
      <c r="N205" s="8">
        <f t="shared" si="98"/>
        <v>0</v>
      </c>
      <c r="O205" s="3"/>
    </row>
    <row r="206" spans="2:15" x14ac:dyDescent="0.25">
      <c r="B206" s="29">
        <v>44550</v>
      </c>
      <c r="C206" s="14" t="s">
        <v>92</v>
      </c>
      <c r="D206" s="152" t="s">
        <v>86</v>
      </c>
      <c r="E206" s="215" t="s">
        <v>383</v>
      </c>
      <c r="F206" s="82"/>
      <c r="G206" s="5" t="s">
        <v>54</v>
      </c>
      <c r="H206" s="5">
        <v>1</v>
      </c>
      <c r="I206" s="5">
        <v>0</v>
      </c>
      <c r="J206" s="187">
        <f t="shared" si="96"/>
        <v>1</v>
      </c>
      <c r="K206" s="9">
        <v>1570</v>
      </c>
      <c r="L206" s="8">
        <f t="shared" si="97"/>
        <v>1570</v>
      </c>
      <c r="M206" s="8">
        <f t="shared" si="91"/>
        <v>282.59999999999997</v>
      </c>
      <c r="N206" s="8">
        <f t="shared" si="98"/>
        <v>1852.6</v>
      </c>
      <c r="O206" s="3"/>
    </row>
    <row r="207" spans="2:15" x14ac:dyDescent="0.25">
      <c r="B207" s="29">
        <v>44550</v>
      </c>
      <c r="C207" s="14" t="s">
        <v>93</v>
      </c>
      <c r="D207" s="152" t="s">
        <v>86</v>
      </c>
      <c r="E207" s="215" t="s">
        <v>384</v>
      </c>
      <c r="F207" s="82"/>
      <c r="G207" s="5" t="s">
        <v>54</v>
      </c>
      <c r="H207" s="5">
        <v>1</v>
      </c>
      <c r="I207" s="5">
        <v>1</v>
      </c>
      <c r="J207" s="187">
        <f t="shared" si="96"/>
        <v>0</v>
      </c>
      <c r="K207" s="9">
        <v>1840</v>
      </c>
      <c r="L207" s="8">
        <f t="shared" si="97"/>
        <v>0</v>
      </c>
      <c r="M207" s="8">
        <f t="shared" si="91"/>
        <v>0</v>
      </c>
      <c r="N207" s="8">
        <f t="shared" si="98"/>
        <v>0</v>
      </c>
      <c r="O207" s="3"/>
    </row>
    <row r="208" spans="2:15" x14ac:dyDescent="0.25">
      <c r="B208" s="29"/>
      <c r="C208" s="14"/>
      <c r="D208" s="152"/>
      <c r="E208" s="215"/>
      <c r="F208" s="207"/>
      <c r="G208" s="5"/>
      <c r="H208" s="5"/>
      <c r="I208" s="5"/>
      <c r="J208" s="187"/>
      <c r="K208" s="9"/>
      <c r="L208" s="8"/>
      <c r="M208" s="8"/>
      <c r="N208" s="8"/>
      <c r="O208" s="3"/>
    </row>
    <row r="209" spans="2:15" ht="15" customHeight="1" x14ac:dyDescent="0.25">
      <c r="B209" s="21"/>
      <c r="C209" s="22"/>
      <c r="D209" s="263" t="s">
        <v>137</v>
      </c>
      <c r="E209" s="264"/>
      <c r="F209" s="19"/>
      <c r="G209" s="7"/>
      <c r="H209" s="6"/>
      <c r="I209" s="6"/>
      <c r="J209" s="7"/>
      <c r="K209" s="12"/>
      <c r="L209" s="20"/>
      <c r="M209" s="20"/>
      <c r="N209" s="114">
        <f>SUM(N210:N234)</f>
        <v>47781.740000000005</v>
      </c>
      <c r="O209" s="3"/>
    </row>
    <row r="210" spans="2:15" x14ac:dyDescent="0.25">
      <c r="B210" s="29">
        <v>43047</v>
      </c>
      <c r="C210" s="14" t="s">
        <v>50</v>
      </c>
      <c r="D210" s="152">
        <v>43047</v>
      </c>
      <c r="E210" s="191" t="s">
        <v>22</v>
      </c>
      <c r="F210" s="191"/>
      <c r="G210" s="5" t="s">
        <v>54</v>
      </c>
      <c r="H210" s="5">
        <v>20</v>
      </c>
      <c r="I210" s="5">
        <v>17</v>
      </c>
      <c r="J210" s="187">
        <f t="shared" ref="J210" si="99">H210-I210</f>
        <v>3</v>
      </c>
      <c r="K210" s="9">
        <v>192</v>
      </c>
      <c r="L210" s="8">
        <f>J210*K210</f>
        <v>576</v>
      </c>
      <c r="M210" s="9">
        <f>L210*18%</f>
        <v>103.67999999999999</v>
      </c>
      <c r="N210" s="8">
        <f>L210+M210</f>
        <v>679.68</v>
      </c>
      <c r="O210" s="3"/>
    </row>
    <row r="211" spans="2:15" x14ac:dyDescent="0.25">
      <c r="B211" s="29" t="s">
        <v>206</v>
      </c>
      <c r="C211" s="13" t="s">
        <v>94</v>
      </c>
      <c r="D211" s="152" t="s">
        <v>203</v>
      </c>
      <c r="E211" s="185" t="s">
        <v>23</v>
      </c>
      <c r="F211" s="185"/>
      <c r="G211" s="187" t="s">
        <v>54</v>
      </c>
      <c r="H211" s="187">
        <v>275</v>
      </c>
      <c r="I211" s="187">
        <v>199</v>
      </c>
      <c r="J211" s="187">
        <f t="shared" ref="J211:J220" si="100">H211-I211</f>
        <v>76</v>
      </c>
      <c r="K211" s="8">
        <v>74</v>
      </c>
      <c r="L211" s="8">
        <f t="shared" ref="L211:L234" si="101">J211*K211</f>
        <v>5624</v>
      </c>
      <c r="M211" s="8">
        <f t="shared" ref="M211:M234" si="102">L211*18%</f>
        <v>1012.3199999999999</v>
      </c>
      <c r="N211" s="8">
        <f t="shared" ref="N211:N234" si="103">L211+M211</f>
        <v>6636.32</v>
      </c>
      <c r="O211" s="3"/>
    </row>
    <row r="212" spans="2:15" x14ac:dyDescent="0.25">
      <c r="B212" s="29" t="s">
        <v>203</v>
      </c>
      <c r="C212" s="14" t="s">
        <v>95</v>
      </c>
      <c r="D212" s="152" t="s">
        <v>203</v>
      </c>
      <c r="E212" s="191" t="s">
        <v>65</v>
      </c>
      <c r="F212" s="191"/>
      <c r="G212" s="5" t="s">
        <v>54</v>
      </c>
      <c r="H212" s="5">
        <v>17</v>
      </c>
      <c r="I212" s="5">
        <v>7</v>
      </c>
      <c r="J212" s="187">
        <f t="shared" si="100"/>
        <v>10</v>
      </c>
      <c r="K212" s="9">
        <v>133</v>
      </c>
      <c r="L212" s="8">
        <f t="shared" si="101"/>
        <v>1330</v>
      </c>
      <c r="M212" s="8">
        <f t="shared" si="102"/>
        <v>239.39999999999998</v>
      </c>
      <c r="N212" s="8">
        <f t="shared" si="103"/>
        <v>1569.4</v>
      </c>
      <c r="O212" s="3"/>
    </row>
    <row r="213" spans="2:15" x14ac:dyDescent="0.25">
      <c r="B213" s="29" t="s">
        <v>203</v>
      </c>
      <c r="C213" s="14" t="s">
        <v>96</v>
      </c>
      <c r="D213" s="152" t="s">
        <v>203</v>
      </c>
      <c r="E213" s="191" t="s">
        <v>66</v>
      </c>
      <c r="F213" s="191"/>
      <c r="G213" s="5" t="s">
        <v>54</v>
      </c>
      <c r="H213" s="5">
        <v>2</v>
      </c>
      <c r="I213" s="5">
        <v>2</v>
      </c>
      <c r="J213" s="187">
        <f t="shared" si="100"/>
        <v>0</v>
      </c>
      <c r="K213" s="9">
        <v>555.65</v>
      </c>
      <c r="L213" s="9">
        <f t="shared" si="101"/>
        <v>0</v>
      </c>
      <c r="M213" s="9">
        <f t="shared" si="102"/>
        <v>0</v>
      </c>
      <c r="N213" s="9">
        <f t="shared" si="103"/>
        <v>0</v>
      </c>
      <c r="O213" s="3"/>
    </row>
    <row r="214" spans="2:15" x14ac:dyDescent="0.25">
      <c r="B214" s="29">
        <v>44517</v>
      </c>
      <c r="C214" s="14" t="s">
        <v>97</v>
      </c>
      <c r="D214" s="152" t="s">
        <v>203</v>
      </c>
      <c r="E214" s="191" t="s">
        <v>68</v>
      </c>
      <c r="F214" s="191"/>
      <c r="G214" s="5" t="s">
        <v>54</v>
      </c>
      <c r="H214" s="5">
        <v>4</v>
      </c>
      <c r="I214" s="5">
        <v>4</v>
      </c>
      <c r="J214" s="187">
        <f t="shared" si="100"/>
        <v>0</v>
      </c>
      <c r="K214" s="9">
        <v>91</v>
      </c>
      <c r="L214" s="8">
        <f t="shared" si="101"/>
        <v>0</v>
      </c>
      <c r="M214" s="8">
        <f t="shared" si="102"/>
        <v>0</v>
      </c>
      <c r="N214" s="8">
        <f t="shared" si="103"/>
        <v>0</v>
      </c>
      <c r="O214" s="3"/>
    </row>
    <row r="215" spans="2:15" x14ac:dyDescent="0.25">
      <c r="B215" s="29" t="s">
        <v>203</v>
      </c>
      <c r="C215" s="14" t="s">
        <v>98</v>
      </c>
      <c r="D215" s="152" t="s">
        <v>203</v>
      </c>
      <c r="E215" s="191" t="s">
        <v>70</v>
      </c>
      <c r="F215" s="191"/>
      <c r="G215" s="5" t="s">
        <v>24</v>
      </c>
      <c r="H215" s="5">
        <v>70</v>
      </c>
      <c r="I215" s="5">
        <v>70</v>
      </c>
      <c r="J215" s="187">
        <f t="shared" si="100"/>
        <v>0</v>
      </c>
      <c r="K215" s="9">
        <v>223.5</v>
      </c>
      <c r="L215" s="8">
        <f t="shared" si="101"/>
        <v>0</v>
      </c>
      <c r="M215" s="8">
        <f t="shared" si="102"/>
        <v>0</v>
      </c>
      <c r="N215" s="8">
        <f t="shared" si="103"/>
        <v>0</v>
      </c>
      <c r="O215" s="3"/>
    </row>
    <row r="216" spans="2:15" x14ac:dyDescent="0.25">
      <c r="B216" s="29" t="s">
        <v>203</v>
      </c>
      <c r="C216" s="14" t="s">
        <v>100</v>
      </c>
      <c r="D216" s="152" t="s">
        <v>203</v>
      </c>
      <c r="E216" s="191" t="s">
        <v>279</v>
      </c>
      <c r="F216" s="191"/>
      <c r="G216" s="5" t="s">
        <v>54</v>
      </c>
      <c r="H216" s="5">
        <v>12</v>
      </c>
      <c r="I216" s="5">
        <v>6</v>
      </c>
      <c r="J216" s="187">
        <f t="shared" si="100"/>
        <v>6</v>
      </c>
      <c r="K216" s="9">
        <v>119</v>
      </c>
      <c r="L216" s="8">
        <f t="shared" si="101"/>
        <v>714</v>
      </c>
      <c r="M216" s="8">
        <f t="shared" si="102"/>
        <v>128.51999999999998</v>
      </c>
      <c r="N216" s="8">
        <f t="shared" si="103"/>
        <v>842.52</v>
      </c>
      <c r="O216" s="3"/>
    </row>
    <row r="217" spans="2:15" s="67" customFormat="1" x14ac:dyDescent="0.25">
      <c r="B217" s="29" t="s">
        <v>203</v>
      </c>
      <c r="C217" s="14" t="s">
        <v>101</v>
      </c>
      <c r="D217" s="152" t="s">
        <v>203</v>
      </c>
      <c r="E217" s="191" t="s">
        <v>25</v>
      </c>
      <c r="F217" s="191"/>
      <c r="G217" s="5" t="s">
        <v>54</v>
      </c>
      <c r="H217" s="5">
        <v>22</v>
      </c>
      <c r="I217" s="5">
        <v>19</v>
      </c>
      <c r="J217" s="187">
        <f t="shared" si="100"/>
        <v>3</v>
      </c>
      <c r="K217" s="9">
        <v>270</v>
      </c>
      <c r="L217" s="8">
        <f t="shared" si="101"/>
        <v>810</v>
      </c>
      <c r="M217" s="8">
        <f t="shared" si="102"/>
        <v>145.79999999999998</v>
      </c>
      <c r="N217" s="8">
        <f t="shared" si="103"/>
        <v>955.8</v>
      </c>
      <c r="O217" s="66"/>
    </row>
    <row r="218" spans="2:15" s="67" customFormat="1" x14ac:dyDescent="0.25">
      <c r="B218" s="70" t="str">
        <f>B217</f>
        <v>06/19/2020</v>
      </c>
      <c r="C218" s="69" t="s">
        <v>101</v>
      </c>
      <c r="D218" s="93" t="str">
        <f>D217</f>
        <v>06/19/2020</v>
      </c>
      <c r="E218" s="216" t="s">
        <v>240</v>
      </c>
      <c r="F218" s="217"/>
      <c r="G218" s="71" t="s">
        <v>241</v>
      </c>
      <c r="H218" s="71">
        <v>12</v>
      </c>
      <c r="I218" s="71">
        <v>4</v>
      </c>
      <c r="J218" s="187">
        <f t="shared" si="100"/>
        <v>8</v>
      </c>
      <c r="K218" s="72">
        <v>1300</v>
      </c>
      <c r="L218" s="74">
        <f t="shared" si="101"/>
        <v>10400</v>
      </c>
      <c r="M218" s="74">
        <f t="shared" si="102"/>
        <v>1872</v>
      </c>
      <c r="N218" s="74">
        <f t="shared" si="103"/>
        <v>12272</v>
      </c>
      <c r="O218" s="66"/>
    </row>
    <row r="219" spans="2:15" s="67" customFormat="1" ht="15.75" customHeight="1" x14ac:dyDescent="0.25">
      <c r="B219" s="70" t="s">
        <v>265</v>
      </c>
      <c r="C219" s="69" t="s">
        <v>104</v>
      </c>
      <c r="D219" s="93">
        <v>44475</v>
      </c>
      <c r="E219" s="216" t="s">
        <v>266</v>
      </c>
      <c r="F219" s="217"/>
      <c r="G219" s="71" t="s">
        <v>267</v>
      </c>
      <c r="H219" s="71">
        <v>10</v>
      </c>
      <c r="I219" s="71">
        <v>6</v>
      </c>
      <c r="J219" s="187">
        <f t="shared" si="100"/>
        <v>4</v>
      </c>
      <c r="K219" s="72">
        <v>495</v>
      </c>
      <c r="L219" s="74">
        <f t="shared" si="101"/>
        <v>1980</v>
      </c>
      <c r="M219" s="74">
        <f t="shared" si="102"/>
        <v>356.4</v>
      </c>
      <c r="N219" s="74">
        <f t="shared" si="103"/>
        <v>2336.4</v>
      </c>
      <c r="O219" s="66"/>
    </row>
    <row r="220" spans="2:15" s="67" customFormat="1" x14ac:dyDescent="0.25">
      <c r="B220" s="70">
        <v>44517</v>
      </c>
      <c r="C220" s="69" t="s">
        <v>101</v>
      </c>
      <c r="D220" s="93" t="str">
        <f>D218</f>
        <v>06/19/2020</v>
      </c>
      <c r="E220" s="216" t="s">
        <v>242</v>
      </c>
      <c r="F220" s="217"/>
      <c r="G220" s="71" t="s">
        <v>241</v>
      </c>
      <c r="H220" s="71">
        <v>17</v>
      </c>
      <c r="I220" s="71">
        <v>16</v>
      </c>
      <c r="J220" s="187">
        <f t="shared" si="100"/>
        <v>1</v>
      </c>
      <c r="K220" s="72">
        <v>1400</v>
      </c>
      <c r="L220" s="74">
        <f t="shared" si="101"/>
        <v>1400</v>
      </c>
      <c r="M220" s="74">
        <f t="shared" si="102"/>
        <v>252</v>
      </c>
      <c r="N220" s="74">
        <f t="shared" si="103"/>
        <v>1652</v>
      </c>
      <c r="O220" s="66"/>
    </row>
    <row r="221" spans="2:15" s="67" customFormat="1" x14ac:dyDescent="0.25">
      <c r="B221" s="70" t="s">
        <v>283</v>
      </c>
      <c r="C221" s="69" t="s">
        <v>175</v>
      </c>
      <c r="D221" s="93">
        <v>44531</v>
      </c>
      <c r="E221" s="216" t="s">
        <v>284</v>
      </c>
      <c r="F221" s="217"/>
      <c r="G221" s="71" t="s">
        <v>54</v>
      </c>
      <c r="H221" s="71">
        <v>4</v>
      </c>
      <c r="I221" s="71">
        <v>3</v>
      </c>
      <c r="J221" s="187">
        <f t="shared" ref="J221:J231" si="104">H221-I221</f>
        <v>1</v>
      </c>
      <c r="K221" s="72"/>
      <c r="L221" s="74"/>
      <c r="M221" s="74"/>
      <c r="N221" s="74"/>
      <c r="O221" s="66"/>
    </row>
    <row r="222" spans="2:15" s="67" customFormat="1" x14ac:dyDescent="0.25">
      <c r="B222" s="70">
        <v>44517</v>
      </c>
      <c r="C222" s="69" t="s">
        <v>101</v>
      </c>
      <c r="D222" s="93">
        <v>44517</v>
      </c>
      <c r="E222" s="216" t="s">
        <v>280</v>
      </c>
      <c r="F222" s="217"/>
      <c r="G222" s="71" t="s">
        <v>54</v>
      </c>
      <c r="H222" s="71">
        <v>6</v>
      </c>
      <c r="I222" s="71">
        <v>2</v>
      </c>
      <c r="J222" s="187">
        <f t="shared" si="104"/>
        <v>4</v>
      </c>
      <c r="K222" s="72"/>
      <c r="L222" s="74"/>
      <c r="M222" s="74"/>
      <c r="N222" s="74"/>
      <c r="O222" s="66"/>
    </row>
    <row r="223" spans="2:15" s="67" customFormat="1" x14ac:dyDescent="0.25">
      <c r="B223" s="70" t="s">
        <v>265</v>
      </c>
      <c r="C223" s="69" t="s">
        <v>103</v>
      </c>
      <c r="D223" s="93">
        <v>44475</v>
      </c>
      <c r="E223" s="216" t="s">
        <v>263</v>
      </c>
      <c r="F223" s="217"/>
      <c r="G223" s="71" t="s">
        <v>264</v>
      </c>
      <c r="H223" s="71">
        <v>2</v>
      </c>
      <c r="I223" s="71">
        <v>0</v>
      </c>
      <c r="J223" s="187">
        <f t="shared" si="104"/>
        <v>2</v>
      </c>
      <c r="K223" s="72">
        <v>425</v>
      </c>
      <c r="L223" s="74">
        <f t="shared" si="101"/>
        <v>850</v>
      </c>
      <c r="M223" s="74">
        <f t="shared" si="102"/>
        <v>153</v>
      </c>
      <c r="N223" s="74">
        <f t="shared" si="103"/>
        <v>1003</v>
      </c>
      <c r="O223" s="66"/>
    </row>
    <row r="224" spans="2:15" s="67" customFormat="1" x14ac:dyDescent="0.25">
      <c r="B224" s="70">
        <f>B220</f>
        <v>44517</v>
      </c>
      <c r="C224" s="69" t="s">
        <v>101</v>
      </c>
      <c r="D224" s="93" t="str">
        <f>D220</f>
        <v>06/19/2020</v>
      </c>
      <c r="E224" s="216" t="s">
        <v>243</v>
      </c>
      <c r="F224" s="217"/>
      <c r="G224" s="71" t="s">
        <v>241</v>
      </c>
      <c r="H224" s="71">
        <v>9</v>
      </c>
      <c r="I224" s="71">
        <v>0</v>
      </c>
      <c r="J224" s="187">
        <f t="shared" si="104"/>
        <v>9</v>
      </c>
      <c r="K224" s="72">
        <v>228</v>
      </c>
      <c r="L224" s="74">
        <f>J224*K224</f>
        <v>2052</v>
      </c>
      <c r="M224" s="74">
        <f>L224*18%</f>
        <v>369.36</v>
      </c>
      <c r="N224" s="74">
        <f t="shared" si="103"/>
        <v>2421.36</v>
      </c>
      <c r="O224" s="66"/>
    </row>
    <row r="225" spans="1:15" s="67" customFormat="1" x14ac:dyDescent="0.25">
      <c r="B225" s="70">
        <f>B224</f>
        <v>44517</v>
      </c>
      <c r="C225" s="69" t="s">
        <v>101</v>
      </c>
      <c r="D225" s="93" t="str">
        <f>D224</f>
        <v>06/19/2020</v>
      </c>
      <c r="E225" s="216" t="s">
        <v>244</v>
      </c>
      <c r="F225" s="217"/>
      <c r="G225" s="71" t="s">
        <v>241</v>
      </c>
      <c r="H225" s="71">
        <v>7</v>
      </c>
      <c r="I225" s="71">
        <v>6</v>
      </c>
      <c r="J225" s="187">
        <f t="shared" si="104"/>
        <v>1</v>
      </c>
      <c r="K225" s="72">
        <v>1200</v>
      </c>
      <c r="L225" s="74">
        <f>J225*K225</f>
        <v>1200</v>
      </c>
      <c r="M225" s="74">
        <f>L225*18%</f>
        <v>216</v>
      </c>
      <c r="N225" s="74">
        <f t="shared" si="103"/>
        <v>1416</v>
      </c>
      <c r="O225" s="66"/>
    </row>
    <row r="226" spans="1:15" x14ac:dyDescent="0.25">
      <c r="B226" s="70">
        <f>B225</f>
        <v>44517</v>
      </c>
      <c r="C226" s="69" t="s">
        <v>101</v>
      </c>
      <c r="D226" s="93" t="str">
        <f>D225</f>
        <v>06/19/2020</v>
      </c>
      <c r="E226" s="216" t="s">
        <v>245</v>
      </c>
      <c r="F226" s="217"/>
      <c r="G226" s="71" t="s">
        <v>241</v>
      </c>
      <c r="H226" s="71">
        <v>9</v>
      </c>
      <c r="I226" s="71">
        <v>8</v>
      </c>
      <c r="J226" s="187">
        <f t="shared" si="104"/>
        <v>1</v>
      </c>
      <c r="K226" s="72">
        <v>280</v>
      </c>
      <c r="L226" s="74">
        <f>J226*K226</f>
        <v>280</v>
      </c>
      <c r="M226" s="74">
        <f>L226*18%</f>
        <v>50.4</v>
      </c>
      <c r="N226" s="74">
        <f t="shared" si="103"/>
        <v>330.4</v>
      </c>
      <c r="O226" s="3"/>
    </row>
    <row r="227" spans="1:15" x14ac:dyDescent="0.25">
      <c r="B227" s="29">
        <v>44531</v>
      </c>
      <c r="C227" s="14" t="s">
        <v>173</v>
      </c>
      <c r="D227" s="152" t="s">
        <v>203</v>
      </c>
      <c r="E227" s="218" t="s">
        <v>281</v>
      </c>
      <c r="F227" s="191"/>
      <c r="G227" s="5" t="s">
        <v>62</v>
      </c>
      <c r="H227" s="5">
        <v>37</v>
      </c>
      <c r="I227" s="5">
        <v>21</v>
      </c>
      <c r="J227" s="187">
        <f t="shared" si="104"/>
        <v>16</v>
      </c>
      <c r="K227" s="9">
        <v>630</v>
      </c>
      <c r="L227" s="8">
        <f t="shared" si="101"/>
        <v>10080</v>
      </c>
      <c r="M227" s="8">
        <f t="shared" si="102"/>
        <v>1814.3999999999999</v>
      </c>
      <c r="N227" s="74">
        <f t="shared" si="103"/>
        <v>11894.4</v>
      </c>
      <c r="O227" s="3"/>
    </row>
    <row r="228" spans="1:15" s="67" customFormat="1" x14ac:dyDescent="0.25">
      <c r="B228" s="29" t="s">
        <v>203</v>
      </c>
      <c r="C228" s="14" t="s">
        <v>175</v>
      </c>
      <c r="D228" s="152" t="s">
        <v>203</v>
      </c>
      <c r="E228" s="218" t="s">
        <v>200</v>
      </c>
      <c r="F228" s="191"/>
      <c r="G228" s="5" t="s">
        <v>62</v>
      </c>
      <c r="H228" s="5">
        <v>10</v>
      </c>
      <c r="I228" s="5">
        <v>7</v>
      </c>
      <c r="J228" s="187">
        <f t="shared" si="104"/>
        <v>3</v>
      </c>
      <c r="K228" s="9">
        <v>84</v>
      </c>
      <c r="L228" s="8">
        <f t="shared" si="101"/>
        <v>252</v>
      </c>
      <c r="M228" s="8">
        <f t="shared" si="102"/>
        <v>45.36</v>
      </c>
      <c r="N228" s="74">
        <f t="shared" si="103"/>
        <v>297.36</v>
      </c>
      <c r="O228" s="66"/>
    </row>
    <row r="229" spans="1:15" s="67" customFormat="1" x14ac:dyDescent="0.25">
      <c r="B229" s="70">
        <v>44531</v>
      </c>
      <c r="C229" s="69" t="s">
        <v>175</v>
      </c>
      <c r="D229" s="93" t="str">
        <f>D228</f>
        <v>06/19/2020</v>
      </c>
      <c r="E229" s="216" t="s">
        <v>282</v>
      </c>
      <c r="F229" s="217"/>
      <c r="G229" s="71" t="s">
        <v>62</v>
      </c>
      <c r="H229" s="71">
        <v>12</v>
      </c>
      <c r="I229" s="71">
        <v>0</v>
      </c>
      <c r="J229" s="187">
        <f t="shared" si="104"/>
        <v>12</v>
      </c>
      <c r="K229" s="72">
        <v>55</v>
      </c>
      <c r="L229" s="74">
        <f t="shared" si="101"/>
        <v>660</v>
      </c>
      <c r="M229" s="74">
        <f t="shared" si="102"/>
        <v>118.8</v>
      </c>
      <c r="N229" s="74">
        <f t="shared" si="103"/>
        <v>778.8</v>
      </c>
      <c r="O229" s="66"/>
    </row>
    <row r="230" spans="1:15" x14ac:dyDescent="0.25">
      <c r="B230" s="70">
        <f>B229</f>
        <v>44531</v>
      </c>
      <c r="C230" s="69" t="s">
        <v>175</v>
      </c>
      <c r="D230" s="93" t="str">
        <f>D229</f>
        <v>06/19/2020</v>
      </c>
      <c r="E230" s="216" t="s">
        <v>254</v>
      </c>
      <c r="F230" s="217"/>
      <c r="G230" s="71" t="str">
        <f>G229</f>
        <v>PAQ,</v>
      </c>
      <c r="H230" s="71">
        <v>2</v>
      </c>
      <c r="I230" s="71">
        <v>0</v>
      </c>
      <c r="J230" s="187">
        <f t="shared" si="104"/>
        <v>2</v>
      </c>
      <c r="K230" s="72">
        <v>49</v>
      </c>
      <c r="L230" s="74">
        <f t="shared" si="101"/>
        <v>98</v>
      </c>
      <c r="M230" s="74">
        <f t="shared" si="102"/>
        <v>17.64</v>
      </c>
      <c r="N230" s="74">
        <f t="shared" si="103"/>
        <v>115.64</v>
      </c>
      <c r="O230" s="3"/>
    </row>
    <row r="231" spans="1:15" ht="14.25" customHeight="1" x14ac:dyDescent="0.25">
      <c r="B231" s="29" t="s">
        <v>203</v>
      </c>
      <c r="C231" s="14" t="s">
        <v>103</v>
      </c>
      <c r="D231" s="152" t="s">
        <v>203</v>
      </c>
      <c r="E231" s="218" t="s">
        <v>67</v>
      </c>
      <c r="F231" s="191"/>
      <c r="G231" s="5" t="s">
        <v>54</v>
      </c>
      <c r="H231" s="5">
        <v>19</v>
      </c>
      <c r="I231" s="5">
        <v>15</v>
      </c>
      <c r="J231" s="187">
        <f t="shared" si="104"/>
        <v>4</v>
      </c>
      <c r="K231" s="9">
        <v>105</v>
      </c>
      <c r="L231" s="9">
        <f t="shared" si="101"/>
        <v>420</v>
      </c>
      <c r="M231" s="9">
        <f t="shared" si="102"/>
        <v>75.599999999999994</v>
      </c>
      <c r="N231" s="9">
        <f t="shared" si="103"/>
        <v>495.6</v>
      </c>
      <c r="O231" s="3"/>
    </row>
    <row r="232" spans="1:15" ht="14.25" customHeight="1" x14ac:dyDescent="0.25">
      <c r="A232" t="s">
        <v>269</v>
      </c>
      <c r="B232" s="29" t="s">
        <v>203</v>
      </c>
      <c r="C232" s="14" t="s">
        <v>104</v>
      </c>
      <c r="D232" s="152" t="s">
        <v>203</v>
      </c>
      <c r="E232" s="218" t="s">
        <v>26</v>
      </c>
      <c r="F232" s="191"/>
      <c r="G232" s="5" t="s">
        <v>54</v>
      </c>
      <c r="H232" s="5">
        <v>6</v>
      </c>
      <c r="I232" s="5">
        <v>2</v>
      </c>
      <c r="J232" s="5">
        <f t="shared" ref="J232:J234" si="105">H232-I232</f>
        <v>4</v>
      </c>
      <c r="K232" s="9">
        <v>195</v>
      </c>
      <c r="L232" s="9">
        <f t="shared" si="101"/>
        <v>780</v>
      </c>
      <c r="M232" s="9">
        <f t="shared" si="102"/>
        <v>140.4</v>
      </c>
      <c r="N232" s="9">
        <f t="shared" si="103"/>
        <v>920.4</v>
      </c>
      <c r="O232" s="3"/>
    </row>
    <row r="233" spans="1:15" x14ac:dyDescent="0.25">
      <c r="B233" s="29" t="s">
        <v>203</v>
      </c>
      <c r="C233" s="14" t="s">
        <v>183</v>
      </c>
      <c r="D233" s="152" t="s">
        <v>203</v>
      </c>
      <c r="E233" s="218" t="s">
        <v>204</v>
      </c>
      <c r="F233" s="191"/>
      <c r="G233" s="5" t="s">
        <v>54</v>
      </c>
      <c r="H233" s="5">
        <v>15</v>
      </c>
      <c r="I233" s="5">
        <v>12</v>
      </c>
      <c r="J233" s="187">
        <f t="shared" si="105"/>
        <v>3</v>
      </c>
      <c r="K233" s="9">
        <v>213</v>
      </c>
      <c r="L233" s="9">
        <f t="shared" si="101"/>
        <v>639</v>
      </c>
      <c r="M233" s="9">
        <f t="shared" si="102"/>
        <v>115.02</v>
      </c>
      <c r="N233" s="9">
        <f t="shared" si="103"/>
        <v>754.02</v>
      </c>
      <c r="O233" s="3"/>
    </row>
    <row r="234" spans="1:15" ht="15" customHeight="1" x14ac:dyDescent="0.25">
      <c r="B234" s="31">
        <v>42958</v>
      </c>
      <c r="C234" s="14" t="s">
        <v>105</v>
      </c>
      <c r="D234" s="158">
        <v>42958</v>
      </c>
      <c r="E234" s="218" t="s">
        <v>27</v>
      </c>
      <c r="F234" s="191"/>
      <c r="G234" s="5" t="s">
        <v>54</v>
      </c>
      <c r="H234" s="5">
        <v>8</v>
      </c>
      <c r="I234" s="5">
        <v>5</v>
      </c>
      <c r="J234" s="187">
        <f t="shared" si="105"/>
        <v>3</v>
      </c>
      <c r="K234" s="9">
        <v>116</v>
      </c>
      <c r="L234" s="8">
        <f t="shared" si="101"/>
        <v>348</v>
      </c>
      <c r="M234" s="8">
        <f t="shared" si="102"/>
        <v>62.64</v>
      </c>
      <c r="N234" s="8">
        <f t="shared" si="103"/>
        <v>410.64</v>
      </c>
      <c r="O234" s="3"/>
    </row>
    <row r="235" spans="1:15" ht="15.75" x14ac:dyDescent="0.25">
      <c r="B235" s="17"/>
      <c r="C235" s="18"/>
      <c r="D235" s="264" t="s">
        <v>141</v>
      </c>
      <c r="E235" s="264"/>
      <c r="F235" s="19"/>
      <c r="G235" s="7"/>
      <c r="H235" s="6"/>
      <c r="I235" s="6"/>
      <c r="J235" s="7"/>
      <c r="K235" s="12"/>
      <c r="L235" s="20"/>
      <c r="M235" s="20"/>
      <c r="N235" s="114">
        <f>SUM(N236:N249)</f>
        <v>14229.62</v>
      </c>
      <c r="O235" s="3"/>
    </row>
    <row r="236" spans="1:15" ht="15.75" customHeight="1" x14ac:dyDescent="0.25">
      <c r="B236" s="42">
        <v>44517</v>
      </c>
      <c r="C236" s="13" t="s">
        <v>106</v>
      </c>
      <c r="D236" s="148">
        <v>43999</v>
      </c>
      <c r="E236" s="219" t="s">
        <v>277</v>
      </c>
      <c r="F236" s="185"/>
      <c r="G236" s="187" t="s">
        <v>54</v>
      </c>
      <c r="H236" s="187">
        <v>15</v>
      </c>
      <c r="I236" s="187">
        <v>10</v>
      </c>
      <c r="J236" s="187">
        <f t="shared" ref="J236:J249" si="106">H236-I236</f>
        <v>5</v>
      </c>
      <c r="K236" s="8">
        <v>460</v>
      </c>
      <c r="L236" s="8">
        <f t="shared" ref="L236:L249" si="107">J236*K236</f>
        <v>2300</v>
      </c>
      <c r="M236" s="8">
        <f t="shared" ref="M236:M249" si="108">L236*18%</f>
        <v>414</v>
      </c>
      <c r="N236" s="8">
        <f t="shared" ref="N236:N249" si="109">L236+M236</f>
        <v>2714</v>
      </c>
      <c r="O236" s="3"/>
    </row>
    <row r="237" spans="1:15" ht="15" customHeight="1" x14ac:dyDescent="0.25">
      <c r="B237" s="42">
        <v>44517</v>
      </c>
      <c r="C237" s="14" t="s">
        <v>107</v>
      </c>
      <c r="D237" s="148">
        <v>43999</v>
      </c>
      <c r="E237" s="218" t="s">
        <v>37</v>
      </c>
      <c r="F237" s="191"/>
      <c r="G237" s="5" t="s">
        <v>54</v>
      </c>
      <c r="H237" s="5">
        <v>15</v>
      </c>
      <c r="I237" s="5">
        <v>14</v>
      </c>
      <c r="J237" s="187">
        <f t="shared" si="106"/>
        <v>1</v>
      </c>
      <c r="K237" s="9">
        <v>254</v>
      </c>
      <c r="L237" s="8">
        <f t="shared" si="107"/>
        <v>254</v>
      </c>
      <c r="M237" s="8">
        <f t="shared" si="108"/>
        <v>45.72</v>
      </c>
      <c r="N237" s="8">
        <f t="shared" si="109"/>
        <v>299.72000000000003</v>
      </c>
      <c r="O237" s="3"/>
    </row>
    <row r="238" spans="1:15" x14ac:dyDescent="0.25">
      <c r="B238" s="42">
        <v>43999</v>
      </c>
      <c r="C238" s="14" t="s">
        <v>108</v>
      </c>
      <c r="D238" s="148">
        <v>43999</v>
      </c>
      <c r="E238" s="220" t="s">
        <v>36</v>
      </c>
      <c r="F238" s="221"/>
      <c r="G238" s="5" t="s">
        <v>54</v>
      </c>
      <c r="H238" s="222">
        <v>97</v>
      </c>
      <c r="I238" s="222">
        <v>92</v>
      </c>
      <c r="J238" s="187">
        <f t="shared" si="106"/>
        <v>5</v>
      </c>
      <c r="K238" s="16">
        <v>255</v>
      </c>
      <c r="L238" s="8">
        <f t="shared" si="107"/>
        <v>1275</v>
      </c>
      <c r="M238" s="8">
        <f t="shared" si="108"/>
        <v>229.5</v>
      </c>
      <c r="N238" s="8">
        <f t="shared" si="109"/>
        <v>1504.5</v>
      </c>
    </row>
    <row r="239" spans="1:15" x14ac:dyDescent="0.25">
      <c r="B239" s="42">
        <v>44517</v>
      </c>
      <c r="C239" s="14" t="s">
        <v>109</v>
      </c>
      <c r="D239" s="148">
        <v>43999</v>
      </c>
      <c r="E239" s="218" t="s">
        <v>56</v>
      </c>
      <c r="F239" s="191"/>
      <c r="G239" s="5" t="s">
        <v>54</v>
      </c>
      <c r="H239" s="5">
        <v>70</v>
      </c>
      <c r="I239" s="5">
        <v>70</v>
      </c>
      <c r="J239" s="187">
        <f t="shared" si="106"/>
        <v>0</v>
      </c>
      <c r="K239" s="9">
        <v>360</v>
      </c>
      <c r="L239" s="8">
        <f t="shared" si="107"/>
        <v>0</v>
      </c>
      <c r="M239" s="8">
        <f t="shared" si="108"/>
        <v>0</v>
      </c>
      <c r="N239" s="8">
        <f t="shared" si="109"/>
        <v>0</v>
      </c>
    </row>
    <row r="240" spans="1:15" x14ac:dyDescent="0.25">
      <c r="B240" s="148">
        <v>44517</v>
      </c>
      <c r="C240" s="14" t="s">
        <v>102</v>
      </c>
      <c r="D240" s="148">
        <v>43999</v>
      </c>
      <c r="E240" s="218" t="s">
        <v>275</v>
      </c>
      <c r="F240" s="191"/>
      <c r="G240" s="5" t="s">
        <v>54</v>
      </c>
      <c r="H240" s="5">
        <v>5</v>
      </c>
      <c r="I240" s="5">
        <v>5</v>
      </c>
      <c r="J240" s="187">
        <f t="shared" si="106"/>
        <v>0</v>
      </c>
      <c r="K240" s="9">
        <v>2580</v>
      </c>
      <c r="L240" s="8">
        <f t="shared" si="107"/>
        <v>0</v>
      </c>
      <c r="M240" s="8">
        <f t="shared" si="108"/>
        <v>0</v>
      </c>
      <c r="N240" s="8">
        <f t="shared" si="109"/>
        <v>0</v>
      </c>
    </row>
    <row r="241" spans="2:16" x14ac:dyDescent="0.25">
      <c r="B241" s="42">
        <v>44517</v>
      </c>
      <c r="C241" s="14" t="s">
        <v>110</v>
      </c>
      <c r="D241" s="148">
        <v>43999</v>
      </c>
      <c r="E241" s="218" t="s">
        <v>276</v>
      </c>
      <c r="F241" s="191"/>
      <c r="G241" s="5" t="s">
        <v>54</v>
      </c>
      <c r="H241" s="5">
        <v>5</v>
      </c>
      <c r="I241" s="5">
        <v>5</v>
      </c>
      <c r="J241" s="187">
        <f t="shared" si="106"/>
        <v>0</v>
      </c>
      <c r="K241" s="9">
        <v>340</v>
      </c>
      <c r="L241" s="8">
        <f t="shared" si="107"/>
        <v>0</v>
      </c>
      <c r="M241" s="8">
        <f t="shared" si="108"/>
        <v>0</v>
      </c>
      <c r="N241" s="8">
        <f t="shared" si="109"/>
        <v>0</v>
      </c>
    </row>
    <row r="242" spans="2:16" x14ac:dyDescent="0.25">
      <c r="B242" s="42">
        <v>44517</v>
      </c>
      <c r="C242" s="14" t="s">
        <v>99</v>
      </c>
      <c r="D242" s="148">
        <v>43999</v>
      </c>
      <c r="E242" s="218" t="s">
        <v>57</v>
      </c>
      <c r="F242" s="191"/>
      <c r="G242" s="5" t="s">
        <v>54</v>
      </c>
      <c r="H242" s="5">
        <v>275</v>
      </c>
      <c r="I242" s="5">
        <v>250</v>
      </c>
      <c r="J242" s="187">
        <f t="shared" si="106"/>
        <v>25</v>
      </c>
      <c r="K242" s="9">
        <v>230</v>
      </c>
      <c r="L242" s="8">
        <f t="shared" si="107"/>
        <v>5750</v>
      </c>
      <c r="M242" s="8">
        <f t="shared" si="108"/>
        <v>1035</v>
      </c>
      <c r="N242" s="8">
        <f t="shared" si="109"/>
        <v>6785</v>
      </c>
    </row>
    <row r="243" spans="2:16" x14ac:dyDescent="0.25">
      <c r="B243" s="42">
        <v>43999</v>
      </c>
      <c r="C243" s="14" t="s">
        <v>111</v>
      </c>
      <c r="D243" s="148">
        <v>43999</v>
      </c>
      <c r="E243" s="218" t="s">
        <v>58</v>
      </c>
      <c r="F243" s="191"/>
      <c r="G243" s="5" t="s">
        <v>54</v>
      </c>
      <c r="H243" s="5">
        <v>5</v>
      </c>
      <c r="I243" s="5">
        <v>5</v>
      </c>
      <c r="J243" s="187">
        <f t="shared" si="106"/>
        <v>0</v>
      </c>
      <c r="K243" s="9">
        <v>125</v>
      </c>
      <c r="L243" s="8">
        <f t="shared" si="107"/>
        <v>0</v>
      </c>
      <c r="M243" s="8">
        <f t="shared" si="108"/>
        <v>0</v>
      </c>
      <c r="N243" s="8">
        <f t="shared" si="109"/>
        <v>0</v>
      </c>
    </row>
    <row r="244" spans="2:16" ht="15" customHeight="1" x14ac:dyDescent="0.25">
      <c r="B244" s="42">
        <v>43999</v>
      </c>
      <c r="C244" s="14" t="s">
        <v>112</v>
      </c>
      <c r="D244" s="148">
        <v>43999</v>
      </c>
      <c r="E244" s="218" t="s">
        <v>59</v>
      </c>
      <c r="F244" s="191"/>
      <c r="G244" s="5" t="s">
        <v>54</v>
      </c>
      <c r="H244" s="5">
        <v>5</v>
      </c>
      <c r="I244" s="5">
        <v>5</v>
      </c>
      <c r="J244" s="187">
        <f t="shared" si="106"/>
        <v>0</v>
      </c>
      <c r="K244" s="9">
        <v>120</v>
      </c>
      <c r="L244" s="8">
        <f t="shared" si="107"/>
        <v>0</v>
      </c>
      <c r="M244" s="8">
        <f t="shared" si="108"/>
        <v>0</v>
      </c>
      <c r="N244" s="8">
        <f t="shared" si="109"/>
        <v>0</v>
      </c>
    </row>
    <row r="245" spans="2:16" ht="15" customHeight="1" x14ac:dyDescent="0.25">
      <c r="B245" s="42">
        <v>43999</v>
      </c>
      <c r="C245" s="14" t="s">
        <v>113</v>
      </c>
      <c r="D245" s="148">
        <v>43999</v>
      </c>
      <c r="E245" s="218" t="s">
        <v>60</v>
      </c>
      <c r="F245" s="191"/>
      <c r="G245" s="5" t="s">
        <v>54</v>
      </c>
      <c r="H245" s="5">
        <v>5</v>
      </c>
      <c r="I245" s="5">
        <v>5</v>
      </c>
      <c r="J245" s="187">
        <f t="shared" si="106"/>
        <v>0</v>
      </c>
      <c r="K245" s="9">
        <v>120</v>
      </c>
      <c r="L245" s="8">
        <f t="shared" si="107"/>
        <v>0</v>
      </c>
      <c r="M245" s="8">
        <f t="shared" si="108"/>
        <v>0</v>
      </c>
      <c r="N245" s="8">
        <f t="shared" si="109"/>
        <v>0</v>
      </c>
    </row>
    <row r="246" spans="2:16" x14ac:dyDescent="0.25">
      <c r="B246" s="42">
        <v>44517</v>
      </c>
      <c r="C246" s="14" t="s">
        <v>114</v>
      </c>
      <c r="D246" s="148">
        <v>43999</v>
      </c>
      <c r="E246" s="218" t="s">
        <v>61</v>
      </c>
      <c r="F246" s="191"/>
      <c r="G246" s="5" t="s">
        <v>62</v>
      </c>
      <c r="H246" s="5">
        <v>10</v>
      </c>
      <c r="I246" s="5">
        <v>10</v>
      </c>
      <c r="J246" s="187">
        <f t="shared" si="106"/>
        <v>0</v>
      </c>
      <c r="K246" s="9">
        <v>390</v>
      </c>
      <c r="L246" s="8">
        <f t="shared" si="107"/>
        <v>0</v>
      </c>
      <c r="M246" s="8">
        <f t="shared" si="108"/>
        <v>0</v>
      </c>
      <c r="N246" s="8">
        <f t="shared" si="109"/>
        <v>0</v>
      </c>
    </row>
    <row r="247" spans="2:16" x14ac:dyDescent="0.25">
      <c r="B247" s="42">
        <v>43999</v>
      </c>
      <c r="C247" s="14" t="s">
        <v>115</v>
      </c>
      <c r="D247" s="148">
        <v>43999</v>
      </c>
      <c r="E247" s="218" t="s">
        <v>64</v>
      </c>
      <c r="F247" s="191"/>
      <c r="G247" s="5" t="s">
        <v>62</v>
      </c>
      <c r="H247" s="5">
        <v>2</v>
      </c>
      <c r="I247" s="5">
        <v>1</v>
      </c>
      <c r="J247" s="187">
        <f t="shared" si="106"/>
        <v>1</v>
      </c>
      <c r="K247" s="9">
        <v>2480</v>
      </c>
      <c r="L247" s="8">
        <f t="shared" si="107"/>
        <v>2480</v>
      </c>
      <c r="M247" s="8">
        <f t="shared" si="108"/>
        <v>446.4</v>
      </c>
      <c r="N247" s="8">
        <f t="shared" si="109"/>
        <v>2926.4</v>
      </c>
    </row>
    <row r="248" spans="2:16" x14ac:dyDescent="0.25">
      <c r="B248" s="42">
        <v>43999</v>
      </c>
      <c r="C248" s="14" t="s">
        <v>95</v>
      </c>
      <c r="D248" s="148">
        <v>43999</v>
      </c>
      <c r="E248" s="218" t="s">
        <v>142</v>
      </c>
      <c r="F248" s="191"/>
      <c r="G248" s="5" t="s">
        <v>54</v>
      </c>
      <c r="H248" s="5">
        <v>3</v>
      </c>
      <c r="I248" s="5">
        <v>3</v>
      </c>
      <c r="J248" s="187">
        <f t="shared" si="106"/>
        <v>0</v>
      </c>
      <c r="K248" s="9">
        <v>280</v>
      </c>
      <c r="L248" s="8">
        <f t="shared" si="107"/>
        <v>0</v>
      </c>
      <c r="M248" s="8">
        <f t="shared" si="108"/>
        <v>0</v>
      </c>
      <c r="N248" s="8">
        <f t="shared" si="109"/>
        <v>0</v>
      </c>
    </row>
    <row r="249" spans="2:16" x14ac:dyDescent="0.25">
      <c r="B249" s="42">
        <v>43999</v>
      </c>
      <c r="C249" s="14" t="s">
        <v>116</v>
      </c>
      <c r="D249" s="148">
        <v>43999</v>
      </c>
      <c r="E249" s="218" t="s">
        <v>63</v>
      </c>
      <c r="F249" s="191"/>
      <c r="G249" s="5" t="s">
        <v>54</v>
      </c>
      <c r="H249" s="5">
        <v>5</v>
      </c>
      <c r="I249" s="5">
        <v>5</v>
      </c>
      <c r="J249" s="187">
        <f t="shared" si="106"/>
        <v>0</v>
      </c>
      <c r="K249" s="9">
        <v>120</v>
      </c>
      <c r="L249" s="8">
        <f t="shared" si="107"/>
        <v>0</v>
      </c>
      <c r="M249" s="8">
        <f t="shared" si="108"/>
        <v>0</v>
      </c>
      <c r="N249" s="8">
        <f t="shared" si="109"/>
        <v>0</v>
      </c>
    </row>
    <row r="250" spans="2:16" ht="17.25" customHeight="1" x14ac:dyDescent="0.25">
      <c r="B250" s="32"/>
      <c r="C250" s="100"/>
      <c r="D250" s="159"/>
      <c r="E250" s="34" t="s">
        <v>38</v>
      </c>
      <c r="F250" s="33"/>
      <c r="G250" s="100"/>
      <c r="H250" s="100"/>
      <c r="I250" s="100"/>
      <c r="J250" s="100"/>
      <c r="K250" s="100"/>
      <c r="L250" s="100"/>
      <c r="M250" s="100"/>
      <c r="N250" s="115">
        <f>SUM(N235,N209,N36,N25,N20,N15)</f>
        <v>685016.63260000001</v>
      </c>
    </row>
    <row r="251" spans="2:16" x14ac:dyDescent="0.25">
      <c r="E251" s="4"/>
      <c r="F251" s="3"/>
      <c r="G251" s="101"/>
      <c r="H251" s="101"/>
      <c r="I251" s="101"/>
      <c r="J251" s="101"/>
      <c r="K251" s="101"/>
      <c r="L251" s="101"/>
      <c r="M251" s="101"/>
      <c r="N251" s="101"/>
    </row>
    <row r="252" spans="2:16" ht="18.75" x14ac:dyDescent="0.25">
      <c r="C252" s="102"/>
      <c r="D252" s="94"/>
      <c r="E252" s="36"/>
      <c r="F252" s="36"/>
      <c r="G252" s="35" t="s">
        <v>134</v>
      </c>
      <c r="H252" s="102"/>
      <c r="I252" s="102"/>
      <c r="J252" s="102"/>
      <c r="K252" s="102"/>
      <c r="L252" s="102"/>
      <c r="M252" s="102"/>
      <c r="N252" s="102"/>
    </row>
    <row r="253" spans="2:16" ht="21.75" customHeight="1" x14ac:dyDescent="0.25">
      <c r="C253" s="102"/>
      <c r="D253" s="94"/>
      <c r="E253" s="36"/>
      <c r="F253" s="36"/>
      <c r="H253" s="102"/>
      <c r="I253" s="102"/>
      <c r="J253" s="102"/>
      <c r="K253" s="102"/>
      <c r="L253" s="102"/>
      <c r="M253" s="102"/>
      <c r="N253" s="102"/>
    </row>
    <row r="254" spans="2:16" ht="15.75" x14ac:dyDescent="0.25">
      <c r="C254" s="102"/>
      <c r="D254" s="94"/>
      <c r="E254" s="36"/>
      <c r="F254" s="36"/>
      <c r="G254" s="37" t="s">
        <v>129</v>
      </c>
      <c r="H254" s="102"/>
      <c r="I254" s="102"/>
      <c r="J254" s="102"/>
      <c r="K254" s="102"/>
      <c r="L254" s="102"/>
      <c r="M254" s="102"/>
      <c r="N254" s="102"/>
    </row>
    <row r="255" spans="2:16" ht="13.5" customHeight="1" x14ac:dyDescent="0.25">
      <c r="C255" s="97" t="s">
        <v>197</v>
      </c>
      <c r="E255" s="38"/>
      <c r="F255" s="36"/>
      <c r="G255" s="102"/>
      <c r="J255" s="107"/>
      <c r="K255" s="107"/>
      <c r="L255" s="107"/>
      <c r="M255" s="107"/>
      <c r="N255" s="102"/>
      <c r="O255" s="27"/>
      <c r="P255" s="27"/>
    </row>
    <row r="256" spans="2:16" ht="21.75" customHeight="1" x14ac:dyDescent="0.25">
      <c r="C256" s="102"/>
      <c r="D256" s="94"/>
      <c r="E256" s="36"/>
      <c r="F256" s="36"/>
      <c r="G256" s="102"/>
      <c r="H256" s="102"/>
      <c r="I256" s="102"/>
      <c r="J256" s="102"/>
      <c r="K256" s="102" t="s">
        <v>128</v>
      </c>
      <c r="L256" s="97"/>
      <c r="M256" s="97"/>
      <c r="N256" s="102"/>
    </row>
    <row r="257" spans="3:15" ht="22.5" customHeight="1" x14ac:dyDescent="0.25">
      <c r="C257" s="102"/>
      <c r="D257" s="237" t="s">
        <v>226</v>
      </c>
      <c r="E257" s="36"/>
      <c r="F257" s="36"/>
      <c r="G257" s="102"/>
      <c r="H257" s="257" t="s">
        <v>274</v>
      </c>
      <c r="I257" s="257"/>
      <c r="J257" s="102"/>
      <c r="K257" s="102"/>
      <c r="L257" s="102"/>
      <c r="M257" s="102"/>
      <c r="N257" s="102"/>
    </row>
    <row r="258" spans="3:15" ht="15.75" customHeight="1" x14ac:dyDescent="0.25">
      <c r="C258" s="102"/>
      <c r="D258" s="39"/>
      <c r="K258" s="102"/>
      <c r="L258" s="102"/>
      <c r="M258" s="102"/>
      <c r="N258" s="102"/>
    </row>
    <row r="259" spans="3:15" x14ac:dyDescent="0.25">
      <c r="C259" s="102"/>
      <c r="K259" s="102"/>
      <c r="L259" s="102"/>
      <c r="M259" s="102"/>
      <c r="N259" s="102"/>
    </row>
    <row r="260" spans="3:15" ht="15.75" x14ac:dyDescent="0.25">
      <c r="C260" s="102"/>
      <c r="D260" s="94"/>
      <c r="E260" s="37" t="s">
        <v>273</v>
      </c>
      <c r="F260" s="36"/>
      <c r="G260" s="102"/>
      <c r="H260" s="259" t="s">
        <v>272</v>
      </c>
      <c r="I260" s="259"/>
      <c r="J260" s="259"/>
      <c r="K260" s="102"/>
      <c r="L260" s="102"/>
      <c r="M260" s="102"/>
      <c r="N260" s="102"/>
    </row>
    <row r="261" spans="3:15" x14ac:dyDescent="0.25">
      <c r="C261" s="102"/>
      <c r="D261" s="94"/>
      <c r="E261" s="236" t="s">
        <v>331</v>
      </c>
      <c r="F261" s="94"/>
      <c r="G261" s="96"/>
      <c r="H261" s="258" t="s">
        <v>271</v>
      </c>
      <c r="I261" s="258"/>
      <c r="J261" s="258"/>
      <c r="K261" s="102"/>
      <c r="L261" s="102"/>
      <c r="M261" s="102"/>
      <c r="N261" s="102"/>
    </row>
    <row r="266" spans="3:15" ht="15.75" x14ac:dyDescent="0.25">
      <c r="K266" s="107"/>
      <c r="L266" s="107"/>
      <c r="M266" s="107"/>
      <c r="N266" s="107"/>
      <c r="O266" s="95"/>
    </row>
  </sheetData>
  <mergeCells count="13">
    <mergeCell ref="I1:N7"/>
    <mergeCell ref="E13:E14"/>
    <mergeCell ref="H257:I257"/>
    <mergeCell ref="H261:J261"/>
    <mergeCell ref="H260:J260"/>
    <mergeCell ref="B11:N11"/>
    <mergeCell ref="B8:N8"/>
    <mergeCell ref="D15:E15"/>
    <mergeCell ref="D209:E209"/>
    <mergeCell ref="D235:E235"/>
    <mergeCell ref="D36:G36"/>
    <mergeCell ref="B20:G20"/>
    <mergeCell ref="B25:G25"/>
  </mergeCells>
  <pageMargins left="0.25" right="0.25" top="0.75" bottom="0.75" header="0.3" footer="0.3"/>
  <pageSetup scale="5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6"/>
  <sheetViews>
    <sheetView topLeftCell="A31" zoomScale="140" zoomScaleNormal="140" workbookViewId="0">
      <selection activeCell="A50" sqref="A50:M62"/>
    </sheetView>
  </sheetViews>
  <sheetFormatPr baseColWidth="10" defaultRowHeight="15" x14ac:dyDescent="0.25"/>
  <cols>
    <col min="1" max="1" width="7.7109375" customWidth="1"/>
    <col min="2" max="2" width="11.7109375" customWidth="1"/>
    <col min="3" max="3" width="10.28515625" customWidth="1"/>
    <col min="4" max="4" width="36.140625" style="124" customWidth="1"/>
    <col min="5" max="5" width="1.7109375" customWidth="1"/>
    <col min="6" max="6" width="8.140625" customWidth="1"/>
    <col min="7" max="7" width="7.140625" style="134" customWidth="1"/>
    <col min="8" max="8" width="6.140625" style="134" customWidth="1"/>
    <col min="9" max="9" width="7.28515625" style="134" customWidth="1"/>
    <col min="10" max="10" width="11.42578125" style="134"/>
    <col min="11" max="11" width="10.28515625" customWidth="1"/>
  </cols>
  <sheetData>
    <row r="1" spans="1:13" ht="18" customHeight="1" x14ac:dyDescent="0.25">
      <c r="A1" s="1" t="s">
        <v>28</v>
      </c>
      <c r="B1" s="1"/>
      <c r="C1" s="1"/>
      <c r="D1" s="123"/>
      <c r="F1" s="98"/>
      <c r="G1" s="132"/>
      <c r="H1" s="51"/>
      <c r="I1" s="51"/>
      <c r="J1" s="51"/>
      <c r="K1" s="51"/>
      <c r="L1" s="51"/>
      <c r="M1" s="110"/>
    </row>
    <row r="2" spans="1:13" x14ac:dyDescent="0.25">
      <c r="B2" s="98"/>
      <c r="F2" s="98"/>
      <c r="G2" s="132"/>
      <c r="H2" s="51"/>
      <c r="I2" s="51"/>
      <c r="J2" s="51"/>
      <c r="K2" s="51"/>
      <c r="L2" s="51"/>
      <c r="M2" s="110"/>
    </row>
    <row r="3" spans="1:13" ht="17.25" x14ac:dyDescent="0.25">
      <c r="A3" s="2" t="s">
        <v>29</v>
      </c>
      <c r="B3" s="2"/>
      <c r="C3" s="2"/>
      <c r="D3" s="125"/>
      <c r="F3" s="98"/>
      <c r="G3" s="132"/>
      <c r="H3" s="51"/>
      <c r="I3" s="51"/>
      <c r="J3" s="51"/>
      <c r="K3" s="51"/>
      <c r="L3" s="51"/>
      <c r="M3" s="110"/>
    </row>
    <row r="4" spans="1:13" x14ac:dyDescent="0.25">
      <c r="B4" s="98"/>
      <c r="F4" s="98"/>
      <c r="G4" s="132"/>
      <c r="H4" s="51"/>
      <c r="I4" s="51"/>
      <c r="J4" s="51"/>
      <c r="K4" s="51"/>
      <c r="L4" s="51"/>
      <c r="M4" s="110"/>
    </row>
    <row r="5" spans="1:13" x14ac:dyDescent="0.25">
      <c r="B5" s="98"/>
      <c r="F5" s="98"/>
      <c r="G5" s="132"/>
      <c r="H5" s="51"/>
      <c r="I5" s="51"/>
      <c r="J5" s="51"/>
      <c r="K5" s="51"/>
      <c r="L5" s="51"/>
      <c r="M5" s="110"/>
    </row>
    <row r="6" spans="1:13" ht="17.25" x14ac:dyDescent="0.25">
      <c r="B6" s="2"/>
      <c r="C6" s="2"/>
      <c r="D6" s="125"/>
      <c r="F6" s="98"/>
      <c r="G6" s="132"/>
      <c r="H6" s="51"/>
      <c r="I6" s="51"/>
      <c r="J6" s="51"/>
      <c r="K6" s="51"/>
      <c r="L6" s="51"/>
      <c r="M6" s="110"/>
    </row>
    <row r="7" spans="1:13" ht="23.25" x14ac:dyDescent="0.25">
      <c r="A7" s="163" t="s">
        <v>196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</row>
    <row r="8" spans="1:13" ht="17.25" x14ac:dyDescent="0.25">
      <c r="A8" s="2" t="s">
        <v>30</v>
      </c>
      <c r="B8" s="2" t="s">
        <v>127</v>
      </c>
      <c r="C8" s="2" t="s">
        <v>201</v>
      </c>
      <c r="E8" s="27"/>
      <c r="F8" s="41"/>
      <c r="G8" s="133"/>
      <c r="H8" s="133"/>
      <c r="I8" s="135"/>
      <c r="J8" s="136"/>
      <c r="K8" s="109"/>
      <c r="L8" s="109"/>
      <c r="M8" s="98"/>
    </row>
    <row r="9" spans="1:13" ht="17.25" customHeight="1" x14ac:dyDescent="0.25">
      <c r="A9" s="164" t="s">
        <v>286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</row>
    <row r="10" spans="1:13" ht="15" customHeight="1" x14ac:dyDescent="0.2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</row>
    <row r="11" spans="1:13" ht="15.75" customHeight="1" thickBot="1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</row>
    <row r="12" spans="1:13" ht="23.25" thickBot="1" x14ac:dyDescent="0.3">
      <c r="A12" s="167" t="s">
        <v>41</v>
      </c>
      <c r="B12" s="167" t="s">
        <v>39</v>
      </c>
      <c r="C12" s="167" t="s">
        <v>41</v>
      </c>
      <c r="D12" s="168" t="s">
        <v>52</v>
      </c>
      <c r="E12" s="169"/>
      <c r="F12" s="170" t="s">
        <v>0</v>
      </c>
      <c r="G12" s="171"/>
      <c r="H12" s="172"/>
      <c r="I12" s="173" t="s">
        <v>1</v>
      </c>
      <c r="J12" s="171"/>
      <c r="K12" s="174"/>
      <c r="L12" s="174"/>
      <c r="M12" s="175"/>
    </row>
    <row r="13" spans="1:13" ht="33.75" x14ac:dyDescent="0.25">
      <c r="A13" s="167" t="s">
        <v>133</v>
      </c>
      <c r="B13" s="167" t="s">
        <v>40</v>
      </c>
      <c r="C13" s="167" t="s">
        <v>135</v>
      </c>
      <c r="D13" s="168"/>
      <c r="E13" s="169"/>
      <c r="F13" s="166" t="s">
        <v>53</v>
      </c>
      <c r="G13" s="176" t="s">
        <v>2</v>
      </c>
      <c r="H13" s="176" t="s">
        <v>3</v>
      </c>
      <c r="I13" s="176" t="s">
        <v>4</v>
      </c>
      <c r="J13" s="176" t="s">
        <v>32</v>
      </c>
      <c r="K13" s="177" t="s">
        <v>33</v>
      </c>
      <c r="L13" s="178" t="s">
        <v>31</v>
      </c>
      <c r="M13" s="179" t="s">
        <v>5</v>
      </c>
    </row>
    <row r="14" spans="1:13" x14ac:dyDescent="0.25">
      <c r="A14" s="116"/>
      <c r="B14" s="117"/>
      <c r="C14" s="116"/>
      <c r="D14" s="126" t="s">
        <v>287</v>
      </c>
      <c r="E14" s="118"/>
      <c r="F14" s="119"/>
      <c r="G14" s="121"/>
      <c r="H14" s="121"/>
      <c r="I14" s="121"/>
      <c r="J14" s="122"/>
      <c r="K14" s="120"/>
      <c r="L14" s="120"/>
      <c r="M14" s="120"/>
    </row>
    <row r="15" spans="1:13" x14ac:dyDescent="0.25">
      <c r="A15" s="29">
        <v>44550</v>
      </c>
      <c r="B15" s="14" t="s">
        <v>83</v>
      </c>
      <c r="C15" s="29">
        <v>44550</v>
      </c>
      <c r="D15" s="127" t="s">
        <v>288</v>
      </c>
      <c r="E15" s="63"/>
      <c r="F15" s="5" t="s">
        <v>54</v>
      </c>
      <c r="G15" s="78">
        <v>4</v>
      </c>
      <c r="H15" s="78">
        <v>1</v>
      </c>
      <c r="I15" s="77">
        <f>G15-H15</f>
        <v>3</v>
      </c>
      <c r="J15" s="180">
        <v>5194.0200000000004</v>
      </c>
      <c r="K15" s="181">
        <f>I15*J15</f>
        <v>15582.060000000001</v>
      </c>
      <c r="L15" s="181">
        <f>K15*18%</f>
        <v>2804.7708000000002</v>
      </c>
      <c r="M15" s="181">
        <f>K15+L15</f>
        <v>18386.830800000003</v>
      </c>
    </row>
    <row r="16" spans="1:13" x14ac:dyDescent="0.25">
      <c r="A16" s="29">
        <v>44550</v>
      </c>
      <c r="B16" s="14" t="s">
        <v>84</v>
      </c>
      <c r="C16" s="29">
        <v>44550</v>
      </c>
      <c r="D16" s="127" t="s">
        <v>330</v>
      </c>
      <c r="E16" s="63"/>
      <c r="F16" s="5" t="s">
        <v>54</v>
      </c>
      <c r="G16" s="78">
        <v>4</v>
      </c>
      <c r="H16" s="78">
        <v>2</v>
      </c>
      <c r="I16" s="77">
        <f>G16-H16</f>
        <v>2</v>
      </c>
      <c r="J16" s="180">
        <v>5194.0200000000004</v>
      </c>
      <c r="K16" s="181">
        <f>I16*J16</f>
        <v>10388.040000000001</v>
      </c>
      <c r="L16" s="181">
        <f>K16*18%</f>
        <v>1869.8472000000002</v>
      </c>
      <c r="M16" s="181">
        <f>K16+L16</f>
        <v>12257.887200000001</v>
      </c>
    </row>
    <row r="17" spans="1:13" x14ac:dyDescent="0.25">
      <c r="A17" s="29">
        <v>44550</v>
      </c>
      <c r="B17" s="14" t="s">
        <v>85</v>
      </c>
      <c r="C17" s="29">
        <v>44550</v>
      </c>
      <c r="D17" s="127" t="s">
        <v>289</v>
      </c>
      <c r="E17" s="63"/>
      <c r="F17" s="5" t="s">
        <v>54</v>
      </c>
      <c r="G17" s="78">
        <v>4</v>
      </c>
      <c r="H17" s="78">
        <v>2</v>
      </c>
      <c r="I17" s="77">
        <f>G17-H17</f>
        <v>2</v>
      </c>
      <c r="J17" s="180">
        <v>5194.0200000000004</v>
      </c>
      <c r="K17" s="181">
        <f>I17*J17</f>
        <v>10388.040000000001</v>
      </c>
      <c r="L17" s="181">
        <f>K17*18%</f>
        <v>1869.8472000000002</v>
      </c>
      <c r="M17" s="181">
        <f>K17+L17</f>
        <v>12257.887200000001</v>
      </c>
    </row>
    <row r="18" spans="1:13" x14ac:dyDescent="0.25">
      <c r="A18" s="29">
        <v>44550</v>
      </c>
      <c r="B18" s="14" t="s">
        <v>87</v>
      </c>
      <c r="C18" s="29">
        <v>44550</v>
      </c>
      <c r="D18" s="127" t="s">
        <v>290</v>
      </c>
      <c r="E18" s="63"/>
      <c r="F18" s="5" t="s">
        <v>54</v>
      </c>
      <c r="G18" s="78">
        <v>6</v>
      </c>
      <c r="H18" s="78">
        <v>3</v>
      </c>
      <c r="I18" s="78">
        <v>5</v>
      </c>
      <c r="J18" s="180">
        <v>4206.6099999999997</v>
      </c>
      <c r="K18" s="182">
        <f>I18*J18</f>
        <v>21033.05</v>
      </c>
      <c r="L18" s="182">
        <f>K18*18%</f>
        <v>3785.9489999999996</v>
      </c>
      <c r="M18" s="182">
        <f>K18+L18</f>
        <v>24818.999</v>
      </c>
    </row>
    <row r="19" spans="1:13" x14ac:dyDescent="0.25">
      <c r="A19" s="29"/>
      <c r="B19" s="14"/>
      <c r="C19" s="29"/>
      <c r="D19" s="128"/>
      <c r="E19" s="63"/>
      <c r="F19" s="5"/>
      <c r="G19" s="78"/>
      <c r="H19" s="78"/>
      <c r="I19" s="77"/>
      <c r="J19" s="180"/>
      <c r="K19" s="181"/>
      <c r="L19" s="181"/>
      <c r="M19" s="181"/>
    </row>
    <row r="20" spans="1:13" x14ac:dyDescent="0.25">
      <c r="A20" s="29">
        <v>44550</v>
      </c>
      <c r="B20" s="14" t="s">
        <v>89</v>
      </c>
      <c r="C20" s="29">
        <v>44550</v>
      </c>
      <c r="D20" s="127" t="s">
        <v>293</v>
      </c>
      <c r="E20" s="63"/>
      <c r="F20" s="55" t="s">
        <v>54</v>
      </c>
      <c r="G20" s="71">
        <v>4</v>
      </c>
      <c r="H20" s="71">
        <v>0</v>
      </c>
      <c r="I20" s="71">
        <v>3</v>
      </c>
      <c r="J20" s="183">
        <v>1962.92</v>
      </c>
      <c r="K20" s="184">
        <f>J20*I20</f>
        <v>5888.76</v>
      </c>
      <c r="L20" s="184">
        <f>K20*18%</f>
        <v>1059.9767999999999</v>
      </c>
      <c r="M20" s="184">
        <f>K20+L20</f>
        <v>6948.7368000000006</v>
      </c>
    </row>
    <row r="21" spans="1:13" x14ac:dyDescent="0.25">
      <c r="A21" s="29">
        <v>44550</v>
      </c>
      <c r="B21" s="14" t="s">
        <v>89</v>
      </c>
      <c r="C21" s="29">
        <v>44550</v>
      </c>
      <c r="D21" s="127" t="s">
        <v>291</v>
      </c>
      <c r="E21" s="63"/>
      <c r="F21" s="5" t="s">
        <v>54</v>
      </c>
      <c r="G21" s="78">
        <v>4</v>
      </c>
      <c r="H21" s="78">
        <v>0</v>
      </c>
      <c r="I21" s="78">
        <f>G21-H21</f>
        <v>4</v>
      </c>
      <c r="J21" s="180">
        <v>1904.04</v>
      </c>
      <c r="K21" s="182">
        <f>I21*J21</f>
        <v>7616.16</v>
      </c>
      <c r="L21" s="182">
        <f>K21*18%</f>
        <v>1370.9087999999999</v>
      </c>
      <c r="M21" s="182">
        <f>K21+L21</f>
        <v>8987.0687999999991</v>
      </c>
    </row>
    <row r="22" spans="1:13" x14ac:dyDescent="0.25">
      <c r="A22" s="29">
        <v>44550</v>
      </c>
      <c r="B22" s="14" t="s">
        <v>90</v>
      </c>
      <c r="C22" s="29">
        <v>44550</v>
      </c>
      <c r="D22" s="127" t="s">
        <v>292</v>
      </c>
      <c r="E22" s="63"/>
      <c r="F22" s="5" t="s">
        <v>54</v>
      </c>
      <c r="G22" s="78">
        <v>4</v>
      </c>
      <c r="H22" s="78">
        <v>0</v>
      </c>
      <c r="I22" s="77">
        <f>G22-H22</f>
        <v>4</v>
      </c>
      <c r="J22" s="180">
        <v>1962.92</v>
      </c>
      <c r="K22" s="181">
        <f>I22*J22</f>
        <v>7851.68</v>
      </c>
      <c r="L22" s="181">
        <f>K22*18%</f>
        <v>1413.3024</v>
      </c>
      <c r="M22" s="181">
        <f>K22+L22</f>
        <v>9264.9824000000008</v>
      </c>
    </row>
    <row r="23" spans="1:13" x14ac:dyDescent="0.25">
      <c r="A23" s="29">
        <v>44550</v>
      </c>
      <c r="B23" s="14" t="s">
        <v>91</v>
      </c>
      <c r="C23" s="29">
        <v>44550</v>
      </c>
      <c r="D23" s="127" t="s">
        <v>294</v>
      </c>
      <c r="E23" s="63"/>
      <c r="F23" s="5" t="s">
        <v>54</v>
      </c>
      <c r="G23" s="78">
        <v>4</v>
      </c>
      <c r="H23" s="78">
        <v>0</v>
      </c>
      <c r="I23" s="77">
        <f>G23-H23</f>
        <v>4</v>
      </c>
      <c r="J23" s="180">
        <v>3825.02</v>
      </c>
      <c r="K23" s="181">
        <f>I23*J23</f>
        <v>15300.08</v>
      </c>
      <c r="L23" s="181">
        <f>K23*18%</f>
        <v>2754.0144</v>
      </c>
      <c r="M23" s="181">
        <f>K23+L23</f>
        <v>18054.094400000002</v>
      </c>
    </row>
    <row r="24" spans="1:13" x14ac:dyDescent="0.25">
      <c r="A24" s="29"/>
      <c r="B24" s="14"/>
      <c r="C24" s="29"/>
      <c r="D24" s="127"/>
      <c r="E24" s="63"/>
      <c r="F24" s="5"/>
      <c r="G24" s="78"/>
      <c r="H24" s="78"/>
      <c r="I24" s="77"/>
      <c r="J24" s="180"/>
      <c r="K24" s="181"/>
      <c r="L24" s="181"/>
      <c r="M24" s="181"/>
    </row>
    <row r="25" spans="1:13" x14ac:dyDescent="0.25">
      <c r="A25" s="29">
        <v>44550</v>
      </c>
      <c r="B25" s="14" t="s">
        <v>87</v>
      </c>
      <c r="C25" s="29">
        <v>44550</v>
      </c>
      <c r="D25" s="128" t="s">
        <v>295</v>
      </c>
      <c r="E25" s="63"/>
      <c r="F25" s="5" t="s">
        <v>54</v>
      </c>
      <c r="G25" s="78">
        <v>2</v>
      </c>
      <c r="H25" s="78">
        <v>1</v>
      </c>
      <c r="I25" s="77">
        <f>G25-H25</f>
        <v>1</v>
      </c>
      <c r="J25" s="180">
        <v>5884.61</v>
      </c>
      <c r="K25" s="181">
        <f>I25*J25</f>
        <v>5884.61</v>
      </c>
      <c r="L25" s="181">
        <f>K25*18%</f>
        <v>1059.2297999999998</v>
      </c>
      <c r="M25" s="181">
        <f>K25+L25</f>
        <v>6943.8397999999997</v>
      </c>
    </row>
    <row r="26" spans="1:13" x14ac:dyDescent="0.25">
      <c r="A26" s="29">
        <v>44550</v>
      </c>
      <c r="B26" s="14" t="s">
        <v>87</v>
      </c>
      <c r="C26" s="29">
        <v>44550</v>
      </c>
      <c r="D26" s="127" t="s">
        <v>296</v>
      </c>
      <c r="E26" s="63"/>
      <c r="F26" s="55" t="s">
        <v>54</v>
      </c>
      <c r="G26" s="71">
        <v>2</v>
      </c>
      <c r="H26" s="71">
        <v>1</v>
      </c>
      <c r="I26" s="77">
        <f>G26-H26</f>
        <v>1</v>
      </c>
      <c r="J26" s="180">
        <v>5884.61</v>
      </c>
      <c r="K26" s="181">
        <f>I26*J26</f>
        <v>5884.61</v>
      </c>
      <c r="L26" s="181">
        <f>K26*18%</f>
        <v>1059.2297999999998</v>
      </c>
      <c r="M26" s="181">
        <f>K26+L26</f>
        <v>6943.8397999999997</v>
      </c>
    </row>
    <row r="27" spans="1:13" x14ac:dyDescent="0.25">
      <c r="A27" s="29">
        <v>44550</v>
      </c>
      <c r="B27" s="14" t="s">
        <v>87</v>
      </c>
      <c r="C27" s="29">
        <v>44550</v>
      </c>
      <c r="D27" s="127" t="s">
        <v>297</v>
      </c>
      <c r="E27" s="63"/>
      <c r="F27" s="5" t="s">
        <v>54</v>
      </c>
      <c r="G27" s="78">
        <v>2</v>
      </c>
      <c r="H27" s="78">
        <v>1</v>
      </c>
      <c r="I27" s="77">
        <f>G27-H27</f>
        <v>1</v>
      </c>
      <c r="J27" s="180">
        <v>5884.61</v>
      </c>
      <c r="K27" s="181">
        <f>I27*J27</f>
        <v>5884.61</v>
      </c>
      <c r="L27" s="181">
        <f>K27*18%</f>
        <v>1059.2297999999998</v>
      </c>
      <c r="M27" s="181">
        <f>K27+L27</f>
        <v>6943.8397999999997</v>
      </c>
    </row>
    <row r="28" spans="1:13" x14ac:dyDescent="0.25">
      <c r="A28" s="29">
        <v>44550</v>
      </c>
      <c r="B28" s="14" t="s">
        <v>87</v>
      </c>
      <c r="C28" s="29">
        <v>44550</v>
      </c>
      <c r="D28" s="127" t="s">
        <v>298</v>
      </c>
      <c r="E28" s="63"/>
      <c r="F28" s="5" t="s">
        <v>54</v>
      </c>
      <c r="G28" s="78">
        <v>2</v>
      </c>
      <c r="H28" s="78">
        <v>1</v>
      </c>
      <c r="I28" s="77">
        <f>G28-H28</f>
        <v>1</v>
      </c>
      <c r="J28" s="180">
        <v>4131.0600000000004</v>
      </c>
      <c r="K28" s="181">
        <f>I28*J28</f>
        <v>4131.0600000000004</v>
      </c>
      <c r="L28" s="181">
        <f>K28*18%</f>
        <v>743.59080000000006</v>
      </c>
      <c r="M28" s="181">
        <f>K28+L28</f>
        <v>4874.6508000000003</v>
      </c>
    </row>
    <row r="29" spans="1:13" x14ac:dyDescent="0.25">
      <c r="A29" s="29"/>
      <c r="B29" s="14"/>
      <c r="C29" s="29"/>
      <c r="D29" s="127"/>
      <c r="E29" s="63"/>
      <c r="F29" s="5"/>
      <c r="G29" s="78"/>
      <c r="H29" s="78"/>
      <c r="I29" s="77"/>
      <c r="J29" s="180"/>
      <c r="K29" s="181"/>
      <c r="L29" s="181"/>
      <c r="M29" s="181"/>
    </row>
    <row r="30" spans="1:13" x14ac:dyDescent="0.25">
      <c r="A30" s="29">
        <v>44550</v>
      </c>
      <c r="B30" s="69" t="s">
        <v>88</v>
      </c>
      <c r="C30" s="29">
        <v>44550</v>
      </c>
      <c r="D30" s="129" t="s">
        <v>299</v>
      </c>
      <c r="E30" s="82"/>
      <c r="F30" s="71" t="str">
        <f>F28</f>
        <v>UNID.</v>
      </c>
      <c r="G30" s="71">
        <v>2</v>
      </c>
      <c r="H30" s="71">
        <v>2</v>
      </c>
      <c r="I30" s="73">
        <f>G30-H30</f>
        <v>0</v>
      </c>
      <c r="J30" s="183">
        <v>3300.39</v>
      </c>
      <c r="K30" s="181">
        <f t="shared" ref="K30:K48" si="0">I30*J30</f>
        <v>0</v>
      </c>
      <c r="L30" s="181">
        <f t="shared" ref="L30:L48" si="1">K30*18%</f>
        <v>0</v>
      </c>
      <c r="M30" s="181">
        <f t="shared" ref="M30:M48" si="2">K30+L30</f>
        <v>0</v>
      </c>
    </row>
    <row r="31" spans="1:13" x14ac:dyDescent="0.25">
      <c r="A31" s="29">
        <v>44550</v>
      </c>
      <c r="B31" s="69" t="s">
        <v>88</v>
      </c>
      <c r="C31" s="29">
        <v>44550</v>
      </c>
      <c r="D31" s="129" t="s">
        <v>300</v>
      </c>
      <c r="E31" s="82"/>
      <c r="F31" s="71" t="str">
        <f>F30</f>
        <v>UNID.</v>
      </c>
      <c r="G31" s="71">
        <v>2</v>
      </c>
      <c r="H31" s="71">
        <v>2</v>
      </c>
      <c r="I31" s="73">
        <f>G31-H31</f>
        <v>0</v>
      </c>
      <c r="J31" s="183">
        <v>2503.62</v>
      </c>
      <c r="K31" s="181">
        <f t="shared" si="0"/>
        <v>0</v>
      </c>
      <c r="L31" s="181">
        <f t="shared" si="1"/>
        <v>0</v>
      </c>
      <c r="M31" s="181">
        <f t="shared" si="2"/>
        <v>0</v>
      </c>
    </row>
    <row r="32" spans="1:13" x14ac:dyDescent="0.25">
      <c r="A32" s="29">
        <v>44550</v>
      </c>
      <c r="B32" s="69" t="s">
        <v>301</v>
      </c>
      <c r="C32" s="29">
        <v>44550</v>
      </c>
      <c r="D32" s="129" t="s">
        <v>306</v>
      </c>
      <c r="E32" s="82"/>
      <c r="F32" s="71" t="s">
        <v>54</v>
      </c>
      <c r="G32" s="71">
        <v>2</v>
      </c>
      <c r="H32" s="71">
        <v>2</v>
      </c>
      <c r="I32" s="73">
        <f>G32-H32</f>
        <v>0</v>
      </c>
      <c r="J32" s="183">
        <v>2503.62</v>
      </c>
      <c r="K32" s="181">
        <f t="shared" si="0"/>
        <v>0</v>
      </c>
      <c r="L32" s="181">
        <f t="shared" si="1"/>
        <v>0</v>
      </c>
      <c r="M32" s="181">
        <f t="shared" si="2"/>
        <v>0</v>
      </c>
    </row>
    <row r="33" spans="1:13" x14ac:dyDescent="0.25">
      <c r="A33" s="29">
        <v>44550</v>
      </c>
      <c r="B33" s="69" t="s">
        <v>88</v>
      </c>
      <c r="C33" s="29">
        <v>44550</v>
      </c>
      <c r="D33" s="129" t="s">
        <v>302</v>
      </c>
      <c r="E33" s="82"/>
      <c r="F33" s="71" t="str">
        <f>F31</f>
        <v>UNID.</v>
      </c>
      <c r="G33" s="71">
        <v>3</v>
      </c>
      <c r="H33" s="71">
        <v>3</v>
      </c>
      <c r="I33" s="73">
        <f>G33-H33</f>
        <v>0</v>
      </c>
      <c r="J33" s="183">
        <v>2503.62</v>
      </c>
      <c r="K33" s="181">
        <f t="shared" si="0"/>
        <v>0</v>
      </c>
      <c r="L33" s="181">
        <f t="shared" si="1"/>
        <v>0</v>
      </c>
      <c r="M33" s="181">
        <f t="shared" si="2"/>
        <v>0</v>
      </c>
    </row>
    <row r="34" spans="1:13" x14ac:dyDescent="0.25">
      <c r="A34" s="58"/>
      <c r="B34" s="59"/>
      <c r="C34" s="58"/>
      <c r="D34" s="130"/>
      <c r="E34" s="68"/>
      <c r="F34" s="60"/>
      <c r="G34" s="71"/>
      <c r="H34" s="71"/>
      <c r="I34" s="73"/>
      <c r="J34" s="183"/>
      <c r="K34" s="181"/>
      <c r="L34" s="181"/>
      <c r="M34" s="181"/>
    </row>
    <row r="35" spans="1:13" x14ac:dyDescent="0.25">
      <c r="A35" s="29">
        <v>44550</v>
      </c>
      <c r="B35" s="69" t="s">
        <v>88</v>
      </c>
      <c r="C35" s="29">
        <v>44550</v>
      </c>
      <c r="D35" s="129" t="s">
        <v>303</v>
      </c>
      <c r="E35" s="82"/>
      <c r="F35" s="71" t="str">
        <f>F33</f>
        <v>UNID.</v>
      </c>
      <c r="G35" s="71">
        <v>2</v>
      </c>
      <c r="H35" s="71">
        <v>0</v>
      </c>
      <c r="I35" s="73">
        <f>G35-H35</f>
        <v>2</v>
      </c>
      <c r="J35" s="183">
        <v>3449.03</v>
      </c>
      <c r="K35" s="181">
        <f t="shared" si="0"/>
        <v>6898.06</v>
      </c>
      <c r="L35" s="181">
        <f t="shared" si="1"/>
        <v>1241.6508000000001</v>
      </c>
      <c r="M35" s="181">
        <f t="shared" si="2"/>
        <v>8139.7108000000007</v>
      </c>
    </row>
    <row r="36" spans="1:13" x14ac:dyDescent="0.25">
      <c r="A36" s="29">
        <v>44550</v>
      </c>
      <c r="B36" s="69" t="s">
        <v>88</v>
      </c>
      <c r="C36" s="29">
        <v>44550</v>
      </c>
      <c r="D36" s="129" t="s">
        <v>304</v>
      </c>
      <c r="E36" s="82"/>
      <c r="F36" s="71" t="str">
        <f>F35</f>
        <v>UNID.</v>
      </c>
      <c r="G36" s="71">
        <v>2</v>
      </c>
      <c r="H36" s="71">
        <v>1</v>
      </c>
      <c r="I36" s="73">
        <f>G36-H36</f>
        <v>1</v>
      </c>
      <c r="J36" s="183">
        <v>3431.9</v>
      </c>
      <c r="K36" s="181">
        <f t="shared" si="0"/>
        <v>3431.9</v>
      </c>
      <c r="L36" s="181">
        <f t="shared" si="1"/>
        <v>617.74199999999996</v>
      </c>
      <c r="M36" s="181">
        <f t="shared" si="2"/>
        <v>4049.6419999999998</v>
      </c>
    </row>
    <row r="37" spans="1:13" x14ac:dyDescent="0.25">
      <c r="A37" s="29">
        <v>44550</v>
      </c>
      <c r="B37" s="69" t="s">
        <v>88</v>
      </c>
      <c r="C37" s="29">
        <v>44550</v>
      </c>
      <c r="D37" s="129" t="s">
        <v>307</v>
      </c>
      <c r="E37" s="82"/>
      <c r="F37" s="71" t="s">
        <v>54</v>
      </c>
      <c r="G37" s="71">
        <v>2</v>
      </c>
      <c r="H37" s="71">
        <v>1</v>
      </c>
      <c r="I37" s="73">
        <f>G37-H37</f>
        <v>1</v>
      </c>
      <c r="J37" s="183">
        <v>3326.98</v>
      </c>
      <c r="K37" s="181">
        <f t="shared" si="0"/>
        <v>3326.98</v>
      </c>
      <c r="L37" s="181">
        <f t="shared" si="1"/>
        <v>598.85640000000001</v>
      </c>
      <c r="M37" s="181">
        <f t="shared" si="2"/>
        <v>3925.8364000000001</v>
      </c>
    </row>
    <row r="38" spans="1:13" x14ac:dyDescent="0.25">
      <c r="A38" s="29">
        <v>44550</v>
      </c>
      <c r="B38" s="69" t="s">
        <v>88</v>
      </c>
      <c r="C38" s="29">
        <v>44550</v>
      </c>
      <c r="D38" s="131" t="s">
        <v>305</v>
      </c>
      <c r="E38" s="82"/>
      <c r="F38" s="71" t="str">
        <f>F36</f>
        <v>UNID.</v>
      </c>
      <c r="G38" s="71">
        <v>2</v>
      </c>
      <c r="H38" s="71">
        <v>0</v>
      </c>
      <c r="I38" s="73">
        <f>G38-H38</f>
        <v>2</v>
      </c>
      <c r="J38" s="183">
        <v>3431.9</v>
      </c>
      <c r="K38" s="181">
        <f t="shared" si="0"/>
        <v>6863.8</v>
      </c>
      <c r="L38" s="181">
        <f t="shared" si="1"/>
        <v>1235.4839999999999</v>
      </c>
      <c r="M38" s="181">
        <f t="shared" si="2"/>
        <v>8099.2839999999997</v>
      </c>
    </row>
    <row r="39" spans="1:13" x14ac:dyDescent="0.25">
      <c r="A39" s="29"/>
      <c r="B39" s="14"/>
      <c r="C39" s="29"/>
      <c r="D39" s="128"/>
      <c r="E39" s="63"/>
      <c r="F39" s="5"/>
      <c r="G39" s="78"/>
      <c r="H39" s="78"/>
      <c r="I39" s="77"/>
      <c r="J39" s="180"/>
      <c r="K39" s="181"/>
      <c r="L39" s="181"/>
      <c r="M39" s="181"/>
    </row>
    <row r="40" spans="1:13" x14ac:dyDescent="0.25">
      <c r="A40" s="29">
        <v>44550</v>
      </c>
      <c r="B40" s="69" t="s">
        <v>88</v>
      </c>
      <c r="C40" s="29">
        <v>44550</v>
      </c>
      <c r="D40" s="131" t="s">
        <v>308</v>
      </c>
      <c r="E40" s="82"/>
      <c r="F40" s="71" t="str">
        <f>F35</f>
        <v>UNID.</v>
      </c>
      <c r="G40" s="71">
        <v>3</v>
      </c>
      <c r="H40" s="71">
        <v>1</v>
      </c>
      <c r="I40" s="73">
        <f t="shared" ref="I40:I43" si="3">G40-H40</f>
        <v>2</v>
      </c>
      <c r="J40" s="183">
        <v>3372.66</v>
      </c>
      <c r="K40" s="181">
        <f t="shared" si="0"/>
        <v>6745.32</v>
      </c>
      <c r="L40" s="181">
        <f t="shared" si="1"/>
        <v>1214.1576</v>
      </c>
      <c r="M40" s="181">
        <f t="shared" si="2"/>
        <v>7959.4776000000002</v>
      </c>
    </row>
    <row r="41" spans="1:13" x14ac:dyDescent="0.25">
      <c r="A41" s="29">
        <v>44550</v>
      </c>
      <c r="B41" s="69" t="s">
        <v>88</v>
      </c>
      <c r="C41" s="29">
        <v>44550</v>
      </c>
      <c r="D41" s="131" t="s">
        <v>309</v>
      </c>
      <c r="E41" s="82"/>
      <c r="F41" s="71" t="str">
        <f>F40</f>
        <v>UNID.</v>
      </c>
      <c r="G41" s="71">
        <v>3</v>
      </c>
      <c r="H41" s="71">
        <v>1</v>
      </c>
      <c r="I41" s="73">
        <f t="shared" si="3"/>
        <v>2</v>
      </c>
      <c r="J41" s="183">
        <v>3372.66</v>
      </c>
      <c r="K41" s="181">
        <f t="shared" si="0"/>
        <v>6745.32</v>
      </c>
      <c r="L41" s="181">
        <f t="shared" si="1"/>
        <v>1214.1576</v>
      </c>
      <c r="M41" s="181">
        <f t="shared" si="2"/>
        <v>7959.4776000000002</v>
      </c>
    </row>
    <row r="42" spans="1:13" x14ac:dyDescent="0.25">
      <c r="A42" s="29">
        <v>44550</v>
      </c>
      <c r="B42" s="69" t="s">
        <v>88</v>
      </c>
      <c r="C42" s="29">
        <v>44550</v>
      </c>
      <c r="D42" s="131" t="s">
        <v>310</v>
      </c>
      <c r="E42" s="82"/>
      <c r="F42" s="71" t="str">
        <f>F41</f>
        <v>UNID.</v>
      </c>
      <c r="G42" s="71">
        <v>3</v>
      </c>
      <c r="H42" s="71">
        <v>1</v>
      </c>
      <c r="I42" s="73">
        <f t="shared" si="3"/>
        <v>2</v>
      </c>
      <c r="J42" s="183">
        <v>3372.66</v>
      </c>
      <c r="K42" s="181">
        <f t="shared" si="0"/>
        <v>6745.32</v>
      </c>
      <c r="L42" s="181">
        <f t="shared" si="1"/>
        <v>1214.1576</v>
      </c>
      <c r="M42" s="181">
        <f t="shared" si="2"/>
        <v>7959.4776000000002</v>
      </c>
    </row>
    <row r="43" spans="1:13" x14ac:dyDescent="0.25">
      <c r="A43" s="29">
        <v>44550</v>
      </c>
      <c r="B43" s="69" t="s">
        <v>88</v>
      </c>
      <c r="C43" s="29">
        <v>44550</v>
      </c>
      <c r="D43" s="131" t="s">
        <v>311</v>
      </c>
      <c r="E43" s="82"/>
      <c r="F43" s="71" t="str">
        <f>F42</f>
        <v>UNID.</v>
      </c>
      <c r="G43" s="71">
        <v>3</v>
      </c>
      <c r="H43" s="71">
        <v>1</v>
      </c>
      <c r="I43" s="73">
        <f t="shared" si="3"/>
        <v>2</v>
      </c>
      <c r="J43" s="183">
        <v>3048.59</v>
      </c>
      <c r="K43" s="181">
        <f t="shared" si="0"/>
        <v>6097.18</v>
      </c>
      <c r="L43" s="181">
        <f t="shared" si="1"/>
        <v>1097.4924000000001</v>
      </c>
      <c r="M43" s="181">
        <f t="shared" si="2"/>
        <v>7194.6724000000004</v>
      </c>
    </row>
    <row r="44" spans="1:13" x14ac:dyDescent="0.25">
      <c r="A44" s="29"/>
      <c r="B44" s="14"/>
      <c r="C44" s="29"/>
      <c r="D44" s="128"/>
      <c r="E44" s="63"/>
      <c r="F44" s="5"/>
      <c r="G44" s="78"/>
      <c r="H44" s="78"/>
      <c r="I44" s="77"/>
      <c r="J44" s="180"/>
      <c r="K44" s="181"/>
      <c r="L44" s="181"/>
      <c r="M44" s="181"/>
    </row>
    <row r="45" spans="1:13" x14ac:dyDescent="0.25">
      <c r="A45" s="29">
        <v>44550</v>
      </c>
      <c r="B45" s="69" t="s">
        <v>88</v>
      </c>
      <c r="C45" s="29">
        <v>44550</v>
      </c>
      <c r="D45" s="131" t="s">
        <v>312</v>
      </c>
      <c r="E45" s="82"/>
      <c r="F45" s="71" t="s">
        <v>54</v>
      </c>
      <c r="G45" s="71">
        <v>2</v>
      </c>
      <c r="H45" s="71">
        <v>0</v>
      </c>
      <c r="I45" s="73">
        <f>G45-H45</f>
        <v>2</v>
      </c>
      <c r="J45" s="183">
        <v>4349.84</v>
      </c>
      <c r="K45" s="181">
        <f t="shared" si="0"/>
        <v>8699.68</v>
      </c>
      <c r="L45" s="181">
        <f t="shared" si="1"/>
        <v>1565.9423999999999</v>
      </c>
      <c r="M45" s="181">
        <f t="shared" si="2"/>
        <v>10265.6224</v>
      </c>
    </row>
    <row r="46" spans="1:13" x14ac:dyDescent="0.25">
      <c r="A46" s="29">
        <v>44550</v>
      </c>
      <c r="B46" s="69" t="s">
        <v>88</v>
      </c>
      <c r="C46" s="29">
        <v>44550</v>
      </c>
      <c r="D46" s="128" t="s">
        <v>313</v>
      </c>
      <c r="E46" s="63"/>
      <c r="F46" s="55" t="s">
        <v>54</v>
      </c>
      <c r="G46" s="71">
        <v>2</v>
      </c>
      <c r="H46" s="71">
        <v>0</v>
      </c>
      <c r="I46" s="73">
        <f>G46-H46</f>
        <v>2</v>
      </c>
      <c r="J46" s="183">
        <v>4284.17</v>
      </c>
      <c r="K46" s="181">
        <f t="shared" si="0"/>
        <v>8568.34</v>
      </c>
      <c r="L46" s="181">
        <f t="shared" si="1"/>
        <v>1542.3011999999999</v>
      </c>
      <c r="M46" s="181">
        <f t="shared" si="2"/>
        <v>10110.6412</v>
      </c>
    </row>
    <row r="47" spans="1:13" x14ac:dyDescent="0.25">
      <c r="A47" s="29">
        <v>44550</v>
      </c>
      <c r="B47" s="69" t="s">
        <v>88</v>
      </c>
      <c r="C47" s="29">
        <v>44550</v>
      </c>
      <c r="D47" s="131" t="s">
        <v>314</v>
      </c>
      <c r="E47" s="68"/>
      <c r="F47" s="71" t="s">
        <v>54</v>
      </c>
      <c r="G47" s="71">
        <v>2</v>
      </c>
      <c r="H47" s="71">
        <v>0</v>
      </c>
      <c r="I47" s="73">
        <f>G47-H47</f>
        <v>2</v>
      </c>
      <c r="J47" s="183">
        <v>4349.84</v>
      </c>
      <c r="K47" s="181">
        <f t="shared" si="0"/>
        <v>8699.68</v>
      </c>
      <c r="L47" s="181">
        <f t="shared" si="1"/>
        <v>1565.9423999999999</v>
      </c>
      <c r="M47" s="181">
        <f t="shared" si="2"/>
        <v>10265.6224</v>
      </c>
    </row>
    <row r="48" spans="1:13" x14ac:dyDescent="0.25">
      <c r="A48" s="29">
        <v>44550</v>
      </c>
      <c r="B48" s="69" t="s">
        <v>88</v>
      </c>
      <c r="C48" s="29">
        <v>44550</v>
      </c>
      <c r="D48" s="131" t="s">
        <v>315</v>
      </c>
      <c r="E48" s="82"/>
      <c r="F48" s="71" t="s">
        <v>255</v>
      </c>
      <c r="G48" s="71">
        <v>2</v>
      </c>
      <c r="H48" s="71">
        <v>0</v>
      </c>
      <c r="I48" s="71">
        <f t="shared" ref="I48" si="4">+G48-H48</f>
        <v>2</v>
      </c>
      <c r="J48" s="183">
        <v>4733.1400000000003</v>
      </c>
      <c r="K48" s="182">
        <f t="shared" si="0"/>
        <v>9466.2800000000007</v>
      </c>
      <c r="L48" s="182">
        <f t="shared" si="1"/>
        <v>1703.9304</v>
      </c>
      <c r="M48" s="182">
        <f t="shared" si="2"/>
        <v>11170.2104</v>
      </c>
    </row>
    <row r="49" spans="1:13" x14ac:dyDescent="0.25">
      <c r="A49" s="147"/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</row>
    <row r="50" spans="1:13" x14ac:dyDescent="0.25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</row>
    <row r="51" spans="1:13" x14ac:dyDescent="0.25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</row>
    <row r="52" spans="1:13" x14ac:dyDescent="0.25">
      <c r="A52" s="147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</row>
    <row r="53" spans="1:13" x14ac:dyDescent="0.25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</row>
    <row r="54" spans="1:13" x14ac:dyDescent="0.25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</row>
    <row r="55" spans="1:13" x14ac:dyDescent="0.25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</row>
    <row r="56" spans="1:13" x14ac:dyDescent="0.25">
      <c r="A56" s="13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</row>
    <row r="57" spans="1:13" x14ac:dyDescent="0.25">
      <c r="A57" s="13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</row>
    <row r="58" spans="1:13" x14ac:dyDescent="0.25">
      <c r="A58" s="13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</row>
    <row r="59" spans="1:13" x14ac:dyDescent="0.25">
      <c r="A59" s="13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</row>
    <row r="60" spans="1:13" x14ac:dyDescent="0.25">
      <c r="A60" s="13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</row>
    <row r="61" spans="1:13" x14ac:dyDescent="0.25">
      <c r="A61" s="13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</row>
    <row r="62" spans="1:13" x14ac:dyDescent="0.25">
      <c r="A62" s="137"/>
      <c r="B62" s="250"/>
      <c r="C62" s="250"/>
      <c r="D62" s="250"/>
      <c r="E62" s="147"/>
      <c r="F62" s="147"/>
      <c r="G62" s="147"/>
      <c r="H62" s="147"/>
      <c r="I62" s="147"/>
      <c r="J62" s="147"/>
      <c r="K62" s="147"/>
      <c r="L62" s="147"/>
      <c r="M62" s="147"/>
    </row>
    <row r="63" spans="1:13" x14ac:dyDescent="0.25">
      <c r="A63" s="137"/>
      <c r="B63" s="139"/>
      <c r="C63" s="242"/>
      <c r="D63" s="243"/>
      <c r="E63" s="243"/>
      <c r="F63" s="140"/>
      <c r="G63" s="140"/>
      <c r="H63" s="140"/>
      <c r="I63" s="140"/>
      <c r="J63" s="138"/>
      <c r="K63" s="138"/>
      <c r="L63" s="138"/>
      <c r="M63" s="138"/>
    </row>
    <row r="64" spans="1:13" x14ac:dyDescent="0.25">
      <c r="A64" s="252"/>
      <c r="B64" s="253"/>
      <c r="C64" s="253"/>
      <c r="D64" s="245"/>
      <c r="E64" s="246"/>
      <c r="F64" s="247"/>
      <c r="G64" s="247"/>
      <c r="H64" s="251"/>
      <c r="I64" s="251"/>
      <c r="J64" s="251"/>
      <c r="K64" s="241"/>
      <c r="L64" s="241"/>
      <c r="M64" s="241"/>
    </row>
    <row r="65" spans="1:13" x14ac:dyDescent="0.25">
      <c r="A65" s="252"/>
      <c r="B65" s="139"/>
      <c r="C65" s="242"/>
      <c r="D65" s="243"/>
      <c r="E65" s="243"/>
      <c r="F65" s="140"/>
      <c r="G65" s="140"/>
      <c r="H65" s="140"/>
      <c r="I65" s="140"/>
      <c r="J65" s="138"/>
      <c r="K65" s="138"/>
      <c r="L65" s="138"/>
      <c r="M65" s="138"/>
    </row>
    <row r="66" spans="1:13" x14ac:dyDescent="0.25">
      <c r="A66" s="252"/>
      <c r="B66" s="139"/>
      <c r="C66" s="242"/>
      <c r="D66" s="243"/>
      <c r="E66" s="243"/>
      <c r="F66" s="140"/>
      <c r="G66" s="140"/>
      <c r="H66" s="140"/>
      <c r="I66" s="140"/>
      <c r="J66" s="138"/>
      <c r="K66" s="138"/>
      <c r="L66" s="138"/>
      <c r="M66" s="138"/>
    </row>
    <row r="67" spans="1:13" x14ac:dyDescent="0.25">
      <c r="A67" s="137"/>
      <c r="B67" s="139"/>
      <c r="C67" s="242"/>
      <c r="D67" s="243"/>
      <c r="E67" s="243"/>
      <c r="F67" s="140"/>
      <c r="G67" s="140"/>
      <c r="H67" s="140"/>
      <c r="I67" s="140"/>
      <c r="J67" s="138"/>
      <c r="K67" s="138"/>
      <c r="L67" s="138"/>
      <c r="M67" s="138"/>
    </row>
    <row r="68" spans="1:13" x14ac:dyDescent="0.25">
      <c r="A68" s="137"/>
      <c r="B68" s="139"/>
      <c r="C68" s="242"/>
      <c r="D68" s="243"/>
      <c r="E68" s="243"/>
      <c r="F68" s="140"/>
      <c r="G68" s="140"/>
      <c r="H68" s="140"/>
      <c r="I68" s="140"/>
      <c r="J68" s="138"/>
      <c r="K68" s="138"/>
      <c r="L68" s="138"/>
      <c r="M68" s="138"/>
    </row>
    <row r="69" spans="1:13" x14ac:dyDescent="0.25">
      <c r="A69" s="137"/>
      <c r="B69" s="139"/>
      <c r="C69" s="242"/>
      <c r="D69" s="243"/>
      <c r="E69" s="243"/>
      <c r="F69" s="140"/>
      <c r="G69" s="140"/>
      <c r="H69" s="140"/>
      <c r="I69" s="140"/>
      <c r="J69" s="138"/>
      <c r="K69" s="138"/>
      <c r="L69" s="138"/>
      <c r="M69" s="138"/>
    </row>
    <row r="70" spans="1:13" x14ac:dyDescent="0.25">
      <c r="A70" s="137"/>
      <c r="B70" s="139"/>
      <c r="C70" s="242"/>
      <c r="D70" s="243"/>
      <c r="E70" s="243"/>
      <c r="F70" s="140"/>
      <c r="G70" s="140"/>
      <c r="H70" s="140"/>
      <c r="I70" s="140"/>
      <c r="J70" s="138"/>
      <c r="K70" s="138"/>
      <c r="L70" s="138"/>
      <c r="M70" s="138"/>
    </row>
    <row r="71" spans="1:13" x14ac:dyDescent="0.25">
      <c r="A71" s="137"/>
      <c r="B71" s="139"/>
      <c r="C71" s="242"/>
      <c r="D71" s="243"/>
      <c r="E71" s="243"/>
      <c r="F71" s="140"/>
      <c r="G71" s="140"/>
      <c r="H71" s="140"/>
      <c r="I71" s="140"/>
      <c r="J71" s="138"/>
      <c r="K71" s="138"/>
      <c r="L71" s="138"/>
      <c r="M71" s="138"/>
    </row>
    <row r="72" spans="1:13" x14ac:dyDescent="0.25">
      <c r="A72" s="137"/>
      <c r="B72" s="244"/>
      <c r="C72" s="239"/>
      <c r="D72" s="245"/>
      <c r="E72" s="246"/>
      <c r="F72" s="247"/>
      <c r="G72" s="247"/>
      <c r="H72" s="247"/>
      <c r="I72" s="85"/>
      <c r="J72" s="247"/>
      <c r="K72" s="241"/>
      <c r="L72" s="241"/>
      <c r="M72" s="241"/>
    </row>
    <row r="73" spans="1:13" x14ac:dyDescent="0.25">
      <c r="A73" s="137"/>
      <c r="B73" s="244"/>
      <c r="C73" s="239"/>
      <c r="D73" s="245"/>
      <c r="E73" s="246"/>
      <c r="F73" s="247"/>
      <c r="G73" s="247"/>
      <c r="H73" s="247"/>
      <c r="I73" s="85"/>
      <c r="J73" s="247"/>
      <c r="K73" s="241"/>
      <c r="L73" s="241"/>
      <c r="M73" s="241"/>
    </row>
    <row r="74" spans="1:13" x14ac:dyDescent="0.25">
      <c r="A74" s="137"/>
      <c r="B74" s="244"/>
      <c r="C74" s="239"/>
      <c r="D74" s="245"/>
      <c r="E74" s="246"/>
      <c r="F74" s="247"/>
      <c r="G74" s="247"/>
      <c r="H74" s="247"/>
      <c r="I74" s="85"/>
      <c r="J74" s="247"/>
      <c r="K74" s="241"/>
      <c r="L74" s="241"/>
      <c r="M74" s="241"/>
    </row>
    <row r="75" spans="1:13" x14ac:dyDescent="0.25">
      <c r="A75" s="137"/>
      <c r="B75" s="244"/>
      <c r="C75" s="239"/>
      <c r="D75" s="245"/>
      <c r="E75" s="246"/>
      <c r="F75" s="247"/>
      <c r="G75" s="247"/>
      <c r="H75" s="247"/>
      <c r="I75" s="85"/>
      <c r="J75" s="247"/>
      <c r="K75" s="241"/>
      <c r="L75" s="241"/>
      <c r="M75" s="241"/>
    </row>
    <row r="76" spans="1:13" x14ac:dyDescent="0.25">
      <c r="A76" s="137"/>
      <c r="B76" s="238"/>
      <c r="C76" s="239"/>
      <c r="D76" s="240"/>
      <c r="E76" s="240"/>
      <c r="F76" s="85"/>
      <c r="G76" s="85"/>
      <c r="H76" s="85"/>
      <c r="I76" s="85"/>
      <c r="J76" s="85"/>
      <c r="K76" s="241"/>
      <c r="L76" s="241"/>
      <c r="M76" s="241"/>
    </row>
    <row r="77" spans="1:13" x14ac:dyDescent="0.25">
      <c r="A77" s="137"/>
      <c r="B77" s="248"/>
      <c r="C77" s="239"/>
      <c r="D77" s="83"/>
      <c r="E77" s="83"/>
      <c r="F77" s="248"/>
      <c r="G77" s="248"/>
      <c r="H77" s="248"/>
      <c r="I77" s="85"/>
      <c r="J77" s="248"/>
      <c r="K77" s="241"/>
      <c r="L77" s="241"/>
      <c r="M77" s="241"/>
    </row>
    <row r="78" spans="1:13" x14ac:dyDescent="0.25">
      <c r="A78" s="137"/>
      <c r="B78" s="139"/>
      <c r="C78" s="137"/>
      <c r="D78" s="143"/>
      <c r="E78" s="144"/>
      <c r="F78" s="140"/>
      <c r="G78" s="141"/>
      <c r="H78" s="141"/>
      <c r="I78" s="141"/>
      <c r="J78" s="142"/>
      <c r="K78" s="138"/>
      <c r="L78" s="138"/>
      <c r="M78" s="138"/>
    </row>
    <row r="79" spans="1:13" x14ac:dyDescent="0.25">
      <c r="A79" s="137"/>
      <c r="B79" s="139"/>
      <c r="C79" s="137"/>
      <c r="D79" s="143"/>
      <c r="E79" s="144"/>
      <c r="F79" s="140"/>
      <c r="G79" s="141"/>
      <c r="H79" s="141"/>
      <c r="I79" s="141"/>
      <c r="J79" s="142"/>
      <c r="K79" s="138"/>
      <c r="L79" s="138"/>
      <c r="M79" s="138"/>
    </row>
    <row r="80" spans="1:13" x14ac:dyDescent="0.25">
      <c r="A80" s="137"/>
      <c r="B80" s="139"/>
      <c r="C80" s="137"/>
      <c r="D80" s="143"/>
      <c r="E80" s="144"/>
      <c r="F80" s="140"/>
      <c r="G80" s="141"/>
      <c r="H80" s="141"/>
      <c r="I80" s="141"/>
      <c r="J80" s="142"/>
      <c r="K80" s="138"/>
      <c r="L80" s="138"/>
      <c r="M80" s="138"/>
    </row>
    <row r="81" spans="1:13" x14ac:dyDescent="0.25">
      <c r="A81" s="137"/>
      <c r="B81" s="139"/>
      <c r="C81" s="137"/>
      <c r="D81" s="143"/>
      <c r="E81" s="144"/>
      <c r="F81" s="140"/>
      <c r="G81" s="141"/>
      <c r="H81" s="141"/>
      <c r="I81" s="141"/>
      <c r="J81" s="142"/>
      <c r="K81" s="138"/>
      <c r="L81" s="138"/>
      <c r="M81" s="138"/>
    </row>
    <row r="82" spans="1:13" x14ac:dyDescent="0.25">
      <c r="A82" s="137"/>
      <c r="B82" s="139"/>
      <c r="C82" s="137"/>
      <c r="D82" s="143"/>
      <c r="E82" s="144"/>
      <c r="F82" s="140"/>
      <c r="G82" s="141"/>
      <c r="H82" s="141"/>
      <c r="I82" s="141"/>
      <c r="J82" s="142"/>
      <c r="K82" s="138"/>
      <c r="L82" s="138"/>
      <c r="M82" s="138"/>
    </row>
    <row r="83" spans="1:13" x14ac:dyDescent="0.25">
      <c r="A83" s="137"/>
      <c r="B83" s="139"/>
      <c r="C83" s="137"/>
      <c r="D83" s="143"/>
      <c r="E83" s="144"/>
      <c r="F83" s="140"/>
      <c r="G83" s="141"/>
      <c r="H83" s="141"/>
      <c r="I83" s="141"/>
      <c r="J83" s="142"/>
      <c r="K83" s="138"/>
      <c r="L83" s="138"/>
      <c r="M83" s="138"/>
    </row>
    <row r="84" spans="1:13" x14ac:dyDescent="0.25">
      <c r="A84" s="137"/>
      <c r="B84" s="139"/>
      <c r="C84" s="137"/>
      <c r="D84" s="143"/>
      <c r="E84" s="144"/>
      <c r="F84" s="140"/>
      <c r="G84" s="141"/>
      <c r="H84" s="141"/>
      <c r="I84" s="141"/>
      <c r="J84" s="142"/>
      <c r="K84" s="138"/>
      <c r="L84" s="138"/>
      <c r="M84" s="138"/>
    </row>
    <row r="85" spans="1:13" x14ac:dyDescent="0.25">
      <c r="A85" s="137"/>
      <c r="B85" s="139"/>
      <c r="C85" s="137"/>
      <c r="D85" s="145"/>
      <c r="E85" s="146"/>
      <c r="F85" s="140"/>
      <c r="G85" s="141"/>
      <c r="H85" s="141"/>
      <c r="I85" s="141"/>
      <c r="J85" s="142"/>
      <c r="K85" s="138"/>
      <c r="L85" s="138"/>
      <c r="M85" s="138"/>
    </row>
    <row r="86" spans="1:13" x14ac:dyDescent="0.25">
      <c r="A86" s="137"/>
      <c r="B86" s="139"/>
      <c r="C86" s="137"/>
      <c r="D86" s="143"/>
      <c r="E86" s="144"/>
      <c r="F86" s="140"/>
      <c r="G86" s="141"/>
      <c r="H86" s="141"/>
      <c r="I86" s="141"/>
      <c r="J86" s="142"/>
      <c r="K86" s="138"/>
      <c r="L86" s="138"/>
      <c r="M86" s="138"/>
    </row>
    <row r="87" spans="1:13" x14ac:dyDescent="0.25">
      <c r="A87" s="137"/>
      <c r="B87" s="139"/>
      <c r="C87" s="137"/>
      <c r="D87" s="143"/>
      <c r="E87" s="144"/>
      <c r="F87" s="140"/>
      <c r="G87" s="141"/>
      <c r="H87" s="141"/>
      <c r="I87" s="141"/>
      <c r="J87" s="142"/>
      <c r="K87" s="138"/>
      <c r="L87" s="138"/>
      <c r="M87" s="138"/>
    </row>
    <row r="88" spans="1:13" x14ac:dyDescent="0.25">
      <c r="A88" s="137"/>
      <c r="B88" s="139"/>
      <c r="C88" s="137"/>
      <c r="D88" s="143"/>
      <c r="E88" s="144"/>
      <c r="F88" s="140"/>
      <c r="G88" s="141"/>
      <c r="H88" s="141"/>
      <c r="I88" s="141"/>
      <c r="J88" s="142"/>
      <c r="K88" s="138"/>
      <c r="L88" s="138"/>
      <c r="M88" s="138"/>
    </row>
    <row r="89" spans="1:13" x14ac:dyDescent="0.25">
      <c r="A89" s="137"/>
      <c r="B89" s="139"/>
      <c r="C89" s="137"/>
      <c r="D89" s="143"/>
      <c r="E89" s="144"/>
      <c r="F89" s="140"/>
      <c r="G89" s="141"/>
      <c r="H89" s="141"/>
      <c r="I89" s="141"/>
      <c r="J89" s="142"/>
      <c r="K89" s="138"/>
      <c r="L89" s="138"/>
      <c r="M89" s="138"/>
    </row>
    <row r="136" spans="2:2" x14ac:dyDescent="0.25">
      <c r="B136" t="e">
        <f>E136:Q177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jose</cp:lastModifiedBy>
  <cp:lastPrinted>2022-03-24T15:36:41Z</cp:lastPrinted>
  <dcterms:created xsi:type="dcterms:W3CDTF">2017-10-05T13:28:57Z</dcterms:created>
  <dcterms:modified xsi:type="dcterms:W3CDTF">2022-04-08T17:52:25Z</dcterms:modified>
</cp:coreProperties>
</file>